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95" windowWidth="18045" windowHeight="10500" activeTab="1"/>
  </bookViews>
  <sheets>
    <sheet name="Summary" sheetId="1" r:id="rId1"/>
    <sheet name="Details" sheetId="2" r:id="rId2"/>
    <sheet name="Brkdown of costs non-inclusive" sheetId="3" r:id="rId3"/>
  </sheets>
  <definedNames/>
  <calcPr fullCalcOnLoad="1"/>
</workbook>
</file>

<file path=xl/comments2.xml><?xml version="1.0" encoding="utf-8"?>
<comments xmlns="http://schemas.openxmlformats.org/spreadsheetml/2006/main">
  <authors>
    <author>Jim Lyneis</author>
  </authors>
  <commentList>
    <comment ref="B24" authorId="0">
      <text>
        <r>
          <rPr>
            <b/>
            <sz val="11"/>
            <rFont val="Tahoma"/>
            <family val="0"/>
          </rPr>
          <t>Jim Lyneis:</t>
        </r>
        <r>
          <rPr>
            <sz val="11"/>
            <rFont val="Tahoma"/>
            <family val="0"/>
          </rPr>
          <t xml:space="preserve">
3 meals included as part of all-inclusive fee</t>
        </r>
      </text>
    </comment>
  </commentList>
</comments>
</file>

<file path=xl/sharedStrings.xml><?xml version="1.0" encoding="utf-8"?>
<sst xmlns="http://schemas.openxmlformats.org/spreadsheetml/2006/main" count="177" uniqueCount="129">
  <si>
    <t>1.  Unique/Attractive Features</t>
  </si>
  <si>
    <t xml:space="preserve">        Travel Time</t>
  </si>
  <si>
    <t>3.  Meal and Accomodation Costs</t>
  </si>
  <si>
    <t xml:space="preserve">       Breakfast</t>
  </si>
  <si>
    <t xml:space="preserve">       Lunch</t>
  </si>
  <si>
    <t xml:space="preserve">       Dinner</t>
  </si>
  <si>
    <t xml:space="preserve">     Total M &amp; A Cost 4 Days</t>
  </si>
  <si>
    <t xml:space="preserve">       AV Equipment</t>
  </si>
  <si>
    <t>5.  Program Features</t>
  </si>
  <si>
    <t>6.  Facility Characteristics</t>
  </si>
  <si>
    <t>7.  Manageablity of Risk</t>
  </si>
  <si>
    <t>8  Local Host</t>
  </si>
  <si>
    <t>Cost and Time from Major Airport to Conference Venue</t>
  </si>
  <si>
    <t xml:space="preserve">        Frequency of trips</t>
  </si>
  <si>
    <t xml:space="preserve">     Welcome Reception</t>
  </si>
  <si>
    <t xml:space="preserve">     Banquet</t>
  </si>
  <si>
    <t xml:space="preserve">       Distance between rooms</t>
  </si>
  <si>
    <t xml:space="preserve">       Space for posters/exhibitors</t>
  </si>
  <si>
    <t xml:space="preserve">     Chapter/University sponsor</t>
  </si>
  <si>
    <t xml:space="preserve">        volunteers</t>
  </si>
  <si>
    <t xml:space="preserve">      Subtotal Facilities</t>
  </si>
  <si>
    <t>Cost Summary</t>
  </si>
  <si>
    <t xml:space="preserve">      Estimated Head Office Cost</t>
  </si>
  <si>
    <t xml:space="preserve">      Projected Registration Fee</t>
  </si>
  <si>
    <t>2.  Travel Costs in US$</t>
  </si>
  <si>
    <t>Regular Attendee</t>
  </si>
  <si>
    <t>Main Hotel / Site:</t>
  </si>
  <si>
    <t xml:space="preserve">      M &amp; A Cost 4 Days</t>
  </si>
  <si>
    <t xml:space="preserve">      Local Transport per person</t>
  </si>
  <si>
    <t xml:space="preserve">     Program Chair</t>
  </si>
  <si>
    <t xml:space="preserve">     Other</t>
  </si>
  <si>
    <t xml:space="preserve">       Maximum Capacity -- Hotel Sleeping Rooms</t>
  </si>
  <si>
    <t xml:space="preserve">       Maximum Capacity -- Plenary Theatre Style</t>
  </si>
  <si>
    <t xml:space="preserve">     Local Co-hosts</t>
  </si>
  <si>
    <t xml:space="preserve">     Conference Partners</t>
  </si>
  <si>
    <t>Student Attendee</t>
  </si>
  <si>
    <t xml:space="preserve">     Likely number of student or other</t>
  </si>
  <si>
    <t>(to be completed by SD Home Office)</t>
  </si>
  <si>
    <t xml:space="preserve">        Mode</t>
  </si>
  <si>
    <t>Cost including Airfare</t>
  </si>
  <si>
    <t xml:space="preserve">       From Brussels</t>
  </si>
  <si>
    <t xml:space="preserve">       From Seoul</t>
  </si>
  <si>
    <t xml:space="preserve">      Estimated Sponsorship</t>
  </si>
  <si>
    <t xml:space="preserve"> </t>
  </si>
  <si>
    <t xml:space="preserve">      Budgeted Surplus</t>
  </si>
  <si>
    <t>4.  Direct Onsite Conference Costs</t>
  </si>
  <si>
    <t xml:space="preserve">      Total Direct Onsite Conference Costs</t>
  </si>
  <si>
    <t xml:space="preserve">      Total Direct Onsite Per Person Cost</t>
  </si>
  <si>
    <t xml:space="preserve">     Total Conference Costs</t>
  </si>
  <si>
    <t>Per Person Costs</t>
  </si>
  <si>
    <t xml:space="preserve">    Estimated Total Cost Per Person</t>
  </si>
  <si>
    <t xml:space="preserve">      Attendance by Type</t>
  </si>
  <si>
    <t>Student Discount</t>
  </si>
  <si>
    <t>Regular Attendance</t>
  </si>
  <si>
    <t>Student Percentage</t>
  </si>
  <si>
    <t xml:space="preserve">  Facilities</t>
  </si>
  <si>
    <t xml:space="preserve">       Supplies, Printing &amp; Other</t>
  </si>
  <si>
    <t xml:space="preserve">  Program Costs</t>
  </si>
  <si>
    <t xml:space="preserve">     Mandatory (Brochure, Proceedings, etc.)</t>
  </si>
  <si>
    <t xml:space="preserve">     Optional:</t>
  </si>
  <si>
    <t xml:space="preserve">        Program Chair</t>
  </si>
  <si>
    <t xml:space="preserve">        Souvenirs</t>
  </si>
  <si>
    <t xml:space="preserve">        Coffee Breaks/Lunches</t>
  </si>
  <si>
    <t xml:space="preserve">       Total Program Costs</t>
  </si>
  <si>
    <t>Estimate Provided by SD Society</t>
  </si>
  <si>
    <t>Relevant Historical Data</t>
  </si>
  <si>
    <t>Attendance &amp; Cost Breakdown</t>
  </si>
  <si>
    <t>($25-30K if rented)</t>
  </si>
  <si>
    <t xml:space="preserve">     Estimated Attendance</t>
  </si>
  <si>
    <t>Proposal Summary -- NA 2009</t>
  </si>
  <si>
    <t>Proposed Dates of the conference: July 18 - 23, 2009</t>
  </si>
  <si>
    <t>shuttle</t>
  </si>
  <si>
    <t>15 minutes</t>
  </si>
  <si>
    <t>$5 - $10</t>
  </si>
  <si>
    <t>continuously</t>
  </si>
  <si>
    <t xml:space="preserve">        Banquet - Lobsterbake</t>
  </si>
  <si>
    <r>
      <t>Location:</t>
    </r>
    <r>
      <rPr>
        <b/>
        <sz val="8"/>
        <color indexed="10"/>
        <rFont val="Arial"/>
        <family val="2"/>
      </rPr>
      <t xml:space="preserve"> Holiday Inn by the Bay Portland, Maine</t>
    </r>
  </si>
  <si>
    <t xml:space="preserve">       Room including taxes (per night)</t>
  </si>
  <si>
    <t xml:space="preserve">       From Boston (airfare)</t>
  </si>
  <si>
    <t>2 hours</t>
  </si>
  <si>
    <t>17 per day</t>
  </si>
  <si>
    <t>Bus (Concord Trailways)</t>
  </si>
  <si>
    <r>
      <t xml:space="preserve">There is no direct air service between Boston and Portland.  There </t>
    </r>
    <r>
      <rPr>
        <i/>
        <sz val="8"/>
        <rFont val="Arial"/>
        <family val="2"/>
      </rPr>
      <t>is</t>
    </r>
    <r>
      <rPr>
        <sz val="8"/>
        <rFont val="Arial"/>
        <family val="0"/>
      </rPr>
      <t xml:space="preserve"> direct air service from New York/Newark, Philadelphia, Washington (Dulles and Reagan National), Detroit, Cincinnati, Chicago and Atlanta.</t>
    </r>
  </si>
  <si>
    <t>Portland Jetport to Conference Venue</t>
  </si>
  <si>
    <t xml:space="preserve">        Cost (Round trip)</t>
  </si>
  <si>
    <t>Logan Airport to Portland Transportation Center</t>
  </si>
  <si>
    <t>Boston-area person TBD</t>
  </si>
  <si>
    <t>Included</t>
  </si>
  <si>
    <t>University of Southern Maine</t>
  </si>
  <si>
    <t>Speculative: L.L. Bean, TD Banknorth, UNUMProvident, Bath Iron Works</t>
  </si>
  <si>
    <t>Local direct costs can be locked in with US$ pricing.</t>
  </si>
  <si>
    <t>TBD</t>
  </si>
  <si>
    <t xml:space="preserve">        Reception (Portland Museum of Art)</t>
  </si>
  <si>
    <t xml:space="preserve">       From Boston (Bus or train only)</t>
  </si>
  <si>
    <t>Sleeping and meeting rooms in same facility.  Fourteen total meeting rooms on two floors.  End to end, the building is approximately 220 feet long, so the meeting rooms are not far apart.</t>
  </si>
  <si>
    <t>Located just off the Portland's arts district, The Holiday Inn by the Bay is an ideal location for this conference.  The hotel is large enough to accommodate all meeting, exhibit and overnight space. Conference attendees will not need a car while staying.  The hotel is within easy walking distance of Portland's famous Old Port district.  Portland is within easy driving distance of Freeport, home to L.L. Bean, and numerous other beaches and summer attractions.</t>
  </si>
  <si>
    <t>Alternate Hotel / Site: Portland Hall (5-6 blocks away on foot)</t>
  </si>
  <si>
    <t>72  8x10 booths in adjacent Casco Bay Meeting Hall.  Also, the first floor has close to 200 feet of fairly wide corridor space for posters (Wider than Roosevelt in NYC, narrower than Seaport in Boston).</t>
  </si>
  <si>
    <t>Regular Attendee (meal estimates are high end)</t>
  </si>
  <si>
    <r>
      <t xml:space="preserve">Updated </t>
    </r>
    <r>
      <rPr>
        <sz val="10"/>
        <color indexed="10"/>
        <rFont val="Arial"/>
        <family val="2"/>
      </rPr>
      <t>(July 7, 2006)</t>
    </r>
  </si>
  <si>
    <t xml:space="preserve">       Meeting Rooms ($36 per person for food service/meeting room rental.  [Continental breakfast, am break, lunch , pm break]  Exhibitor space $3000 per day for four days)</t>
  </si>
  <si>
    <t>PROPOSAL SUMMARY</t>
  </si>
  <si>
    <t xml:space="preserve">UNIVERSITY OF SOUTHERN MAINE </t>
  </si>
  <si>
    <t>Please Note: The hotel can convert its ballroom into five meeting rooms.  There are 9 other meeting rooms available, for a total of 14 rooms, well beyond the 6 to 8 required.</t>
  </si>
  <si>
    <t>System Dynamics 2009 Pre-prosal Room Costs</t>
  </si>
  <si>
    <t>Number</t>
  </si>
  <si>
    <t>Price</t>
  </si>
  <si>
    <t>Subtotal</t>
  </si>
  <si>
    <t>Daily Total</t>
  </si>
  <si>
    <t>Sunday</t>
  </si>
  <si>
    <t>Massachusetts room</t>
  </si>
  <si>
    <t>Parallel rooms</t>
  </si>
  <si>
    <t>Exhibitors</t>
  </si>
  <si>
    <t>Monday</t>
  </si>
  <si>
    <t>Ballroom (has 5 parallel rooms)</t>
  </si>
  <si>
    <t>Three additional parallel rooms</t>
  </si>
  <si>
    <t>Tuesday</t>
  </si>
  <si>
    <t>Wednesday</t>
  </si>
  <si>
    <t>Thursday</t>
  </si>
  <si>
    <t>Additional parallel rooms</t>
  </si>
  <si>
    <t>Room total</t>
  </si>
  <si>
    <t>$10/day, 3 days, 450 attendees</t>
  </si>
  <si>
    <t>$10/day, 1 day, 100 attendees</t>
  </si>
  <si>
    <t>Food total</t>
  </si>
  <si>
    <t>Grand total</t>
  </si>
  <si>
    <t>Food (two breaks/day @$5 ea)</t>
  </si>
  <si>
    <t>This proposal contains two alternatives.  The "all-inclusive" alternative is based on a per-day fee of $36 per attendee.  This fee would include all meeting room fees, continental breakfast, lunch, and dinner plus two breaks.  The "non-inclusive" alternative shows the pricing per room per day and the additional cost for food for breaks.</t>
  </si>
  <si>
    <t>All-Inclusive</t>
  </si>
  <si>
    <t>Non-inclusive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</si>
</sst>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22">
    <font>
      <sz val="10"/>
      <name val="Arial"/>
      <family val="0"/>
    </font>
    <font>
      <u val="single"/>
      <sz val="10"/>
      <color indexed="12"/>
      <name val="Arial"/>
      <family val="0"/>
    </font>
    <font>
      <b/>
      <sz val="12"/>
      <name val="Arial"/>
      <family val="2"/>
    </font>
    <font>
      <sz val="10"/>
      <color indexed="10"/>
      <name val="Arial"/>
      <family val="2"/>
    </font>
    <font>
      <sz val="8"/>
      <name val="Arial"/>
      <family val="0"/>
    </font>
    <font>
      <b/>
      <sz val="8"/>
      <color indexed="10"/>
      <name val="Arial"/>
      <family val="2"/>
    </font>
    <font>
      <b/>
      <sz val="8"/>
      <name val="Arial"/>
      <family val="0"/>
    </font>
    <font>
      <sz val="8"/>
      <color indexed="10"/>
      <name val="Arial"/>
      <family val="2"/>
    </font>
    <font>
      <i/>
      <sz val="8"/>
      <name val="Arial"/>
      <family val="2"/>
    </font>
    <font>
      <sz val="8"/>
      <color indexed="12"/>
      <name val="Arial"/>
      <family val="0"/>
    </font>
    <font>
      <sz val="10"/>
      <color indexed="12"/>
      <name val="Arial"/>
      <family val="0"/>
    </font>
    <font>
      <b/>
      <i/>
      <sz val="10"/>
      <name val="Arial"/>
      <family val="2"/>
    </font>
    <font>
      <b/>
      <sz val="10"/>
      <name val="Arial"/>
      <family val="2"/>
    </font>
    <font>
      <b/>
      <i/>
      <sz val="8"/>
      <name val="Arial"/>
      <family val="2"/>
    </font>
    <font>
      <sz val="14"/>
      <name val="Arial"/>
      <family val="2"/>
    </font>
    <font>
      <b/>
      <sz val="14"/>
      <name val="Arial"/>
      <family val="2"/>
    </font>
    <font>
      <b/>
      <sz val="14"/>
      <color indexed="10"/>
      <name val="Arial"/>
      <family val="2"/>
    </font>
    <font>
      <u val="singleAccounting"/>
      <sz val="10"/>
      <name val="Arial"/>
      <family val="2"/>
    </font>
    <font>
      <b/>
      <u val="singleAccounting"/>
      <sz val="10"/>
      <name val="Arial"/>
      <family val="2"/>
    </font>
    <font>
      <b/>
      <u val="doubleAccounting"/>
      <sz val="10"/>
      <name val="Arial"/>
      <family val="2"/>
    </font>
    <font>
      <sz val="11"/>
      <name val="Tahoma"/>
      <family val="0"/>
    </font>
    <font>
      <b/>
      <sz val="11"/>
      <name val="Tahoma"/>
      <family val="0"/>
    </font>
  </fonts>
  <fills count="3">
    <fill>
      <patternFill/>
    </fill>
    <fill>
      <patternFill patternType="gray125"/>
    </fill>
    <fill>
      <patternFill patternType="solid">
        <fgColor indexed="52"/>
        <bgColor indexed="64"/>
      </patternFill>
    </fill>
  </fills>
  <borders count="17">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2" fillId="0" borderId="0" xfId="0" applyFont="1" applyAlignment="1">
      <alignment/>
    </xf>
    <xf numFmtId="0" fontId="4" fillId="0" borderId="0" xfId="0" applyFont="1" applyAlignment="1">
      <alignment/>
    </xf>
    <xf numFmtId="0" fontId="0" fillId="0" borderId="0" xfId="0" applyAlignment="1">
      <alignment/>
    </xf>
    <xf numFmtId="0" fontId="4" fillId="0" borderId="1" xfId="0" applyFont="1" applyBorder="1" applyAlignment="1">
      <alignment/>
    </xf>
    <xf numFmtId="0" fontId="4" fillId="0" borderId="2" xfId="0" applyFont="1" applyBorder="1" applyAlignment="1">
      <alignment/>
    </xf>
    <xf numFmtId="0" fontId="6" fillId="0" borderId="3" xfId="0" applyFont="1" applyBorder="1" applyAlignment="1">
      <alignment/>
    </xf>
    <xf numFmtId="0" fontId="4" fillId="0" borderId="3" xfId="0" applyFont="1" applyBorder="1" applyAlignment="1">
      <alignment/>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xf>
    <xf numFmtId="164" fontId="7" fillId="0" borderId="4" xfId="0" applyNumberFormat="1" applyFont="1" applyFill="1" applyBorder="1" applyAlignment="1">
      <alignment horizontal="center"/>
    </xf>
    <xf numFmtId="164" fontId="7" fillId="0" borderId="5" xfId="0" applyNumberFormat="1" applyFont="1" applyFill="1" applyBorder="1" applyAlignment="1">
      <alignment horizontal="center"/>
    </xf>
    <xf numFmtId="0" fontId="8" fillId="0" borderId="3" xfId="0" applyFont="1" applyBorder="1" applyAlignment="1">
      <alignment horizontal="center" wrapText="1"/>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3" xfId="0" applyFont="1" applyBorder="1" applyAlignment="1">
      <alignment horizontal="left" wrapText="1"/>
    </xf>
    <xf numFmtId="0" fontId="4" fillId="0" borderId="4" xfId="0" applyFont="1" applyFill="1" applyBorder="1" applyAlignment="1">
      <alignment/>
    </xf>
    <xf numFmtId="0" fontId="4" fillId="0" borderId="5" xfId="0" applyFont="1" applyFill="1" applyBorder="1" applyAlignment="1">
      <alignment/>
    </xf>
    <xf numFmtId="0" fontId="4" fillId="0" borderId="3" xfId="0" applyFont="1" applyBorder="1" applyAlignment="1">
      <alignment horizontal="center"/>
    </xf>
    <xf numFmtId="164" fontId="7" fillId="0" borderId="3" xfId="0" applyNumberFormat="1" applyFont="1" applyFill="1" applyBorder="1" applyAlignment="1">
      <alignment horizontal="center"/>
    </xf>
    <xf numFmtId="0" fontId="8" fillId="0" borderId="3" xfId="0" applyFont="1" applyBorder="1" applyAlignment="1">
      <alignment/>
    </xf>
    <xf numFmtId="0" fontId="8" fillId="0" borderId="7" xfId="0" applyFont="1" applyBorder="1" applyAlignment="1">
      <alignment/>
    </xf>
    <xf numFmtId="0" fontId="4" fillId="0" borderId="3" xfId="0" applyFont="1" applyBorder="1" applyAlignment="1">
      <alignment/>
    </xf>
    <xf numFmtId="0" fontId="4" fillId="0" borderId="5" xfId="0" applyFont="1" applyBorder="1" applyAlignment="1">
      <alignment/>
    </xf>
    <xf numFmtId="0" fontId="3" fillId="0" borderId="8" xfId="0" applyFont="1" applyBorder="1" applyAlignment="1">
      <alignment/>
    </xf>
    <xf numFmtId="0" fontId="3" fillId="0" borderId="1" xfId="0" applyFont="1" applyBorder="1" applyAlignment="1">
      <alignment/>
    </xf>
    <xf numFmtId="165" fontId="3" fillId="0" borderId="0" xfId="0" applyNumberFormat="1" applyFont="1" applyAlignment="1">
      <alignment horizontal="center"/>
    </xf>
    <xf numFmtId="0" fontId="3" fillId="0" borderId="0" xfId="0" applyFont="1" applyAlignment="1">
      <alignment/>
    </xf>
    <xf numFmtId="165" fontId="4" fillId="0" borderId="4" xfId="0" applyNumberFormat="1" applyFont="1" applyBorder="1" applyAlignment="1">
      <alignment horizontal="center"/>
    </xf>
    <xf numFmtId="165" fontId="4" fillId="0" borderId="5" xfId="0" applyNumberFormat="1" applyFont="1" applyBorder="1" applyAlignment="1">
      <alignment horizontal="center"/>
    </xf>
    <xf numFmtId="165" fontId="3" fillId="0" borderId="0" xfId="0" applyNumberFormat="1" applyFont="1" applyAlignment="1">
      <alignment/>
    </xf>
    <xf numFmtId="0" fontId="6" fillId="0" borderId="3" xfId="0" applyFont="1" applyBorder="1" applyAlignment="1">
      <alignment/>
    </xf>
    <xf numFmtId="0" fontId="10" fillId="0" borderId="0" xfId="0" applyFont="1" applyAlignment="1">
      <alignment/>
    </xf>
    <xf numFmtId="165" fontId="10" fillId="0" borderId="0" xfId="0" applyNumberFormat="1" applyFont="1" applyAlignment="1">
      <alignment horizontal="center"/>
    </xf>
    <xf numFmtId="165" fontId="4" fillId="0" borderId="0" xfId="0" applyNumberFormat="1" applyFont="1" applyBorder="1" applyAlignment="1">
      <alignment/>
    </xf>
    <xf numFmtId="0" fontId="4" fillId="0" borderId="7" xfId="0" applyFont="1" applyBorder="1" applyAlignment="1">
      <alignment/>
    </xf>
    <xf numFmtId="0" fontId="8" fillId="0" borderId="3" xfId="0" applyFont="1" applyBorder="1" applyAlignment="1">
      <alignment/>
    </xf>
    <xf numFmtId="0" fontId="6" fillId="0" borderId="5" xfId="0" applyFont="1" applyBorder="1" applyAlignment="1">
      <alignment/>
    </xf>
    <xf numFmtId="0" fontId="4" fillId="0" borderId="9" xfId="0" applyFont="1" applyBorder="1" applyAlignment="1">
      <alignment/>
    </xf>
    <xf numFmtId="0" fontId="4" fillId="0" borderId="10" xfId="0" applyFont="1" applyBorder="1" applyAlignment="1">
      <alignment/>
    </xf>
    <xf numFmtId="0" fontId="6" fillId="0" borderId="5" xfId="0" applyFont="1" applyBorder="1" applyAlignment="1">
      <alignment/>
    </xf>
    <xf numFmtId="0" fontId="8" fillId="0" borderId="5" xfId="0" applyFont="1" applyBorder="1" applyAlignment="1">
      <alignment/>
    </xf>
    <xf numFmtId="0" fontId="4" fillId="0" borderId="4" xfId="0" applyFont="1" applyBorder="1" applyAlignment="1">
      <alignment horizontal="right"/>
    </xf>
    <xf numFmtId="0" fontId="4" fillId="0" borderId="5" xfId="0" applyFont="1" applyBorder="1" applyAlignment="1">
      <alignment horizontal="right"/>
    </xf>
    <xf numFmtId="165" fontId="4" fillId="2" borderId="3" xfId="0" applyNumberFormat="1" applyFont="1" applyFill="1" applyBorder="1" applyAlignment="1">
      <alignment horizontal="center"/>
    </xf>
    <xf numFmtId="165" fontId="4" fillId="2" borderId="5" xfId="0" applyNumberFormat="1" applyFont="1" applyFill="1" applyBorder="1" applyAlignment="1">
      <alignment horizontal="center"/>
    </xf>
    <xf numFmtId="165" fontId="4" fillId="0" borderId="3" xfId="0" applyNumberFormat="1" applyFont="1" applyBorder="1" applyAlignment="1">
      <alignment horizontal="center"/>
    </xf>
    <xf numFmtId="2" fontId="10" fillId="0" borderId="0" xfId="0" applyNumberFormat="1" applyFont="1" applyAlignment="1">
      <alignment/>
    </xf>
    <xf numFmtId="0" fontId="0" fillId="0" borderId="5" xfId="0" applyBorder="1" applyAlignment="1">
      <alignment/>
    </xf>
    <xf numFmtId="0" fontId="11" fillId="0" borderId="11" xfId="0" applyFont="1" applyFill="1" applyBorder="1" applyAlignment="1">
      <alignment/>
    </xf>
    <xf numFmtId="165" fontId="12" fillId="2" borderId="11" xfId="0" applyNumberFormat="1" applyFont="1" applyFill="1" applyBorder="1" applyAlignment="1">
      <alignment horizontal="center"/>
    </xf>
    <xf numFmtId="165" fontId="12" fillId="2" borderId="12" xfId="0" applyNumberFormat="1" applyFont="1" applyFill="1" applyBorder="1" applyAlignment="1">
      <alignment horizontal="center"/>
    </xf>
    <xf numFmtId="0" fontId="12" fillId="0" borderId="0" xfId="0" applyFont="1" applyAlignment="1">
      <alignment/>
    </xf>
    <xf numFmtId="0" fontId="0" fillId="0" borderId="13" xfId="0" applyBorder="1" applyAlignment="1">
      <alignment/>
    </xf>
    <xf numFmtId="0" fontId="0" fillId="0" borderId="14" xfId="0" applyBorder="1" applyAlignment="1">
      <alignment/>
    </xf>
    <xf numFmtId="0" fontId="11" fillId="0" borderId="0" xfId="0" applyFont="1" applyAlignment="1">
      <alignment/>
    </xf>
    <xf numFmtId="0" fontId="0" fillId="0" borderId="4" xfId="0" applyBorder="1" applyAlignment="1">
      <alignment/>
    </xf>
    <xf numFmtId="0" fontId="13" fillId="0" borderId="3" xfId="0" applyFont="1" applyBorder="1" applyAlignment="1">
      <alignment/>
    </xf>
    <xf numFmtId="0" fontId="13" fillId="0" borderId="6" xfId="0" applyFont="1" applyBorder="1" applyAlignment="1">
      <alignment/>
    </xf>
    <xf numFmtId="164" fontId="4" fillId="2" borderId="3" xfId="0" applyNumberFormat="1" applyFont="1" applyFill="1" applyBorder="1" applyAlignment="1">
      <alignment horizontal="center"/>
    </xf>
    <xf numFmtId="165" fontId="0" fillId="2" borderId="0" xfId="0" applyNumberFormat="1" applyFill="1" applyAlignment="1">
      <alignment/>
    </xf>
    <xf numFmtId="0" fontId="4" fillId="0" borderId="3" xfId="0" applyFont="1" applyBorder="1" applyAlignment="1">
      <alignment horizontal="center" wrapText="1"/>
    </xf>
    <xf numFmtId="0" fontId="4" fillId="0" borderId="3" xfId="0" applyFont="1" applyBorder="1" applyAlignment="1">
      <alignment vertical="top" wrapText="1"/>
    </xf>
    <xf numFmtId="0" fontId="14" fillId="0" borderId="0" xfId="0" applyFont="1" applyAlignment="1">
      <alignment vertical="top" wrapText="1"/>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0" fillId="0" borderId="0" xfId="0" applyNumberFormat="1" applyAlignment="1">
      <alignment/>
    </xf>
    <xf numFmtId="165" fontId="0" fillId="0" borderId="0" xfId="0" applyNumberFormat="1" applyAlignment="1">
      <alignment/>
    </xf>
    <xf numFmtId="0" fontId="12" fillId="0" borderId="0" xfId="0" applyNumberFormat="1" applyFont="1" applyAlignment="1">
      <alignment horizontal="right"/>
    </xf>
    <xf numFmtId="165" fontId="12" fillId="0" borderId="0" xfId="0" applyNumberFormat="1" applyFont="1" applyAlignment="1">
      <alignment horizontal="right"/>
    </xf>
    <xf numFmtId="165" fontId="17" fillId="0" borderId="0" xfId="0" applyNumberFormat="1" applyFont="1" applyAlignment="1">
      <alignment/>
    </xf>
    <xf numFmtId="165" fontId="18" fillId="0" borderId="0" xfId="0" applyNumberFormat="1" applyFont="1" applyAlignment="1">
      <alignment/>
    </xf>
    <xf numFmtId="165" fontId="19" fillId="0" borderId="0" xfId="0" applyNumberFormat="1" applyFont="1" applyAlignment="1">
      <alignment/>
    </xf>
    <xf numFmtId="165" fontId="9" fillId="0" borderId="5" xfId="0" applyNumberFormat="1" applyFont="1" applyBorder="1" applyAlignment="1">
      <alignment horizontal="center"/>
    </xf>
    <xf numFmtId="0" fontId="3" fillId="0" borderId="4" xfId="0" applyFont="1" applyBorder="1" applyAlignment="1">
      <alignment horizontal="center" wrapText="1"/>
    </xf>
    <xf numFmtId="165" fontId="4" fillId="0" borderId="4" xfId="0" applyNumberFormat="1" applyFont="1" applyBorder="1" applyAlignment="1">
      <alignment horizontal="center"/>
    </xf>
    <xf numFmtId="165" fontId="4" fillId="0" borderId="5" xfId="0" applyNumberFormat="1" applyFont="1" applyBorder="1" applyAlignment="1">
      <alignment horizontal="center"/>
    </xf>
    <xf numFmtId="165" fontId="9" fillId="0" borderId="4" xfId="0" applyNumberFormat="1" applyFont="1" applyBorder="1" applyAlignment="1">
      <alignment horizontal="center"/>
    </xf>
    <xf numFmtId="164" fontId="4" fillId="0" borderId="4" xfId="0" applyNumberFormat="1" applyFont="1" applyFill="1" applyBorder="1" applyAlignment="1">
      <alignment horizontal="left" wrapText="1"/>
    </xf>
    <xf numFmtId="164" fontId="4" fillId="0" borderId="5" xfId="0" applyNumberFormat="1" applyFont="1" applyFill="1" applyBorder="1" applyAlignment="1">
      <alignment horizontal="left" wrapText="1"/>
    </xf>
    <xf numFmtId="164" fontId="7" fillId="0" borderId="4" xfId="0" applyNumberFormat="1" applyFont="1" applyFill="1" applyBorder="1" applyAlignment="1">
      <alignment horizontal="center"/>
    </xf>
    <xf numFmtId="164" fontId="7" fillId="0" borderId="5" xfId="0" applyNumberFormat="1" applyFont="1" applyFill="1" applyBorder="1" applyAlignment="1">
      <alignment horizontal="center"/>
    </xf>
    <xf numFmtId="164" fontId="4" fillId="0" borderId="4" xfId="0" applyNumberFormat="1" applyFont="1" applyFill="1" applyBorder="1" applyAlignment="1" quotePrefix="1">
      <alignment horizontal="center"/>
    </xf>
    <xf numFmtId="164" fontId="4" fillId="0" borderId="5"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7" fillId="0" borderId="13" xfId="0" applyFont="1" applyBorder="1" applyAlignment="1">
      <alignment horizontal="left" vertical="top" wrapText="1"/>
    </xf>
    <xf numFmtId="0" fontId="0" fillId="0" borderId="14"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8" xfId="0" applyBorder="1" applyAlignment="1">
      <alignment wrapText="1"/>
    </xf>
    <xf numFmtId="0" fontId="0" fillId="0" borderId="9" xfId="0" applyBorder="1" applyAlignment="1">
      <alignment wrapText="1"/>
    </xf>
    <xf numFmtId="0" fontId="6" fillId="0" borderId="0" xfId="0" applyFont="1" applyAlignment="1">
      <alignment horizontal="left"/>
    </xf>
    <xf numFmtId="0" fontId="6" fillId="0" borderId="0" xfId="0" applyFont="1" applyAlignment="1">
      <alignment horizontal="center"/>
    </xf>
    <xf numFmtId="0" fontId="6" fillId="0" borderId="1" xfId="0" applyFont="1" applyBorder="1" applyAlignment="1">
      <alignment horizontal="left"/>
    </xf>
    <xf numFmtId="0" fontId="4" fillId="0" borderId="8" xfId="0" applyFont="1" applyBorder="1" applyAlignment="1">
      <alignment horizontal="center"/>
    </xf>
    <xf numFmtId="0" fontId="4" fillId="0" borderId="9"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165" fontId="7" fillId="0" borderId="4" xfId="0" applyNumberFormat="1" applyFont="1" applyBorder="1" applyAlignment="1">
      <alignment horizontal="center" wrapText="1"/>
    </xf>
    <xf numFmtId="165" fontId="7" fillId="0" borderId="5" xfId="0" applyNumberFormat="1" applyFont="1" applyBorder="1" applyAlignment="1">
      <alignment horizontal="center" wrapText="1"/>
    </xf>
    <xf numFmtId="165" fontId="7" fillId="0" borderId="4" xfId="0" applyNumberFormat="1" applyFont="1" applyBorder="1" applyAlignment="1">
      <alignment horizontal="center"/>
    </xf>
    <xf numFmtId="165" fontId="7" fillId="0" borderId="5"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3" fontId="4" fillId="0" borderId="15" xfId="0" applyNumberFormat="1" applyFont="1" applyFill="1" applyBorder="1" applyAlignment="1">
      <alignment horizontal="center"/>
    </xf>
    <xf numFmtId="3" fontId="4" fillId="0" borderId="16" xfId="0" applyNumberFormat="1" applyFont="1" applyFill="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3" fillId="0" borderId="5" xfId="0" applyFont="1" applyBorder="1" applyAlignment="1">
      <alignment horizontal="center" wrapText="1"/>
    </xf>
    <xf numFmtId="0" fontId="3" fillId="0" borderId="4" xfId="0" applyFont="1" applyBorder="1" applyAlignment="1">
      <alignment horizontal="center"/>
    </xf>
    <xf numFmtId="0" fontId="3" fillId="0" borderId="5"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165" fontId="7" fillId="0" borderId="4" xfId="0" applyNumberFormat="1" applyFont="1" applyFill="1" applyBorder="1" applyAlignment="1">
      <alignment horizontal="center"/>
    </xf>
    <xf numFmtId="165" fontId="7" fillId="0" borderId="5" xfId="0" applyNumberFormat="1" applyFont="1" applyFill="1" applyBorder="1" applyAlignment="1">
      <alignment horizontal="center"/>
    </xf>
    <xf numFmtId="0" fontId="0" fillId="0" borderId="9" xfId="0"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7" fillId="0" borderId="4" xfId="0" applyFont="1" applyBorder="1" applyAlignment="1">
      <alignment horizontal="left" wrapText="1"/>
    </xf>
    <xf numFmtId="0" fontId="7" fillId="0" borderId="5" xfId="0" applyFont="1" applyBorder="1" applyAlignment="1">
      <alignment horizontal="left" wrapText="1"/>
    </xf>
    <xf numFmtId="165" fontId="9" fillId="0" borderId="4" xfId="17" applyNumberFormat="1" applyFont="1" applyBorder="1" applyAlignment="1">
      <alignment horizontal="center"/>
    </xf>
    <xf numFmtId="165" fontId="9" fillId="0" borderId="5" xfId="17" applyNumberFormat="1" applyFont="1" applyBorder="1" applyAlignment="1">
      <alignment horizontal="center"/>
    </xf>
    <xf numFmtId="0" fontId="7" fillId="0" borderId="13" xfId="0" applyFont="1" applyBorder="1" applyAlignment="1">
      <alignment horizontal="center" wrapText="1"/>
    </xf>
    <xf numFmtId="0" fontId="7" fillId="0" borderId="14" xfId="0" applyFont="1" applyBorder="1" applyAlignment="1">
      <alignment horizontal="center" wrapText="1"/>
    </xf>
    <xf numFmtId="0" fontId="4" fillId="0" borderId="0" xfId="0" applyFont="1" applyBorder="1" applyAlignment="1">
      <alignment horizontal="center" wrapText="1"/>
    </xf>
    <xf numFmtId="0" fontId="4" fillId="0" borderId="5" xfId="0" applyFont="1" applyBorder="1" applyAlignment="1">
      <alignment horizont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9"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4"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7"/>
  <sheetViews>
    <sheetView workbookViewId="0" topLeftCell="A1">
      <selection activeCell="A8" sqref="A8"/>
    </sheetView>
  </sheetViews>
  <sheetFormatPr defaultColWidth="9.140625" defaultRowHeight="12.75"/>
  <cols>
    <col min="1" max="1" width="90.57421875" style="0" customWidth="1"/>
  </cols>
  <sheetData>
    <row r="1" ht="18">
      <c r="A1" s="67" t="s">
        <v>102</v>
      </c>
    </row>
    <row r="2" ht="18">
      <c r="A2" s="65"/>
    </row>
    <row r="3" ht="18">
      <c r="A3" s="67" t="s">
        <v>101</v>
      </c>
    </row>
    <row r="4" ht="18">
      <c r="A4" s="66"/>
    </row>
    <row r="5" ht="92.25" customHeight="1">
      <c r="A5" s="64" t="s">
        <v>126</v>
      </c>
    </row>
    <row r="7" ht="54">
      <c r="A7" s="64" t="s">
        <v>103</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H91"/>
  <sheetViews>
    <sheetView tabSelected="1" workbookViewId="0" topLeftCell="A1">
      <selection activeCell="B77" sqref="B77:C77"/>
    </sheetView>
  </sheetViews>
  <sheetFormatPr defaultColWidth="9.140625" defaultRowHeight="12.75"/>
  <cols>
    <col min="1" max="1" width="35.57421875" style="0" customWidth="1"/>
    <col min="2" max="2" width="34.7109375" style="0" customWidth="1"/>
    <col min="3" max="3" width="13.00390625" style="0" customWidth="1"/>
    <col min="4" max="4" width="39.140625" style="0" customWidth="1"/>
    <col min="5" max="5" width="15.28125" style="0" customWidth="1"/>
  </cols>
  <sheetData>
    <row r="1" ht="15.75">
      <c r="A1" s="1" t="s">
        <v>69</v>
      </c>
    </row>
    <row r="2" spans="1:4" ht="12.75">
      <c r="A2" t="s">
        <v>99</v>
      </c>
      <c r="B2" s="53" t="s">
        <v>127</v>
      </c>
      <c r="D2" s="53" t="s">
        <v>128</v>
      </c>
    </row>
    <row r="3" spans="1:5" ht="12.75">
      <c r="A3" s="2"/>
      <c r="B3" s="94" t="s">
        <v>76</v>
      </c>
      <c r="C3" s="94"/>
      <c r="D3" s="94" t="s">
        <v>76</v>
      </c>
      <c r="E3" s="94"/>
    </row>
    <row r="4" spans="1:8" ht="12.75">
      <c r="A4" s="2"/>
      <c r="B4" s="95"/>
      <c r="C4" s="95"/>
      <c r="D4" s="95"/>
      <c r="E4" s="95"/>
      <c r="F4" s="3"/>
      <c r="G4" s="3"/>
      <c r="H4" s="3"/>
    </row>
    <row r="5" spans="1:8" ht="12.75">
      <c r="A5" s="4"/>
      <c r="B5" s="96" t="s">
        <v>70</v>
      </c>
      <c r="C5" s="96"/>
      <c r="D5" s="96" t="s">
        <v>70</v>
      </c>
      <c r="E5" s="96"/>
      <c r="F5" s="3"/>
      <c r="G5" s="3"/>
      <c r="H5" s="3"/>
    </row>
    <row r="6" spans="1:8" ht="12.75">
      <c r="A6" s="5"/>
      <c r="B6" s="88" t="s">
        <v>95</v>
      </c>
      <c r="C6" s="89"/>
      <c r="D6" s="88" t="s">
        <v>95</v>
      </c>
      <c r="E6" s="134"/>
      <c r="F6" s="3"/>
      <c r="G6" s="3"/>
      <c r="H6" s="3"/>
    </row>
    <row r="7" spans="1:8" ht="12.75" customHeight="1">
      <c r="A7" s="6" t="s">
        <v>0</v>
      </c>
      <c r="B7" s="90"/>
      <c r="C7" s="91"/>
      <c r="D7" s="135"/>
      <c r="E7" s="136"/>
      <c r="F7" s="3"/>
      <c r="G7" s="3"/>
      <c r="H7" s="3"/>
    </row>
    <row r="8" spans="1:8" ht="12.75">
      <c r="A8" s="7"/>
      <c r="B8" s="90"/>
      <c r="C8" s="91"/>
      <c r="D8" s="135"/>
      <c r="E8" s="136"/>
      <c r="F8" s="3"/>
      <c r="G8" s="3"/>
      <c r="H8" s="3"/>
    </row>
    <row r="9" spans="1:5" ht="45.75" customHeight="1">
      <c r="A9" s="10"/>
      <c r="B9" s="92"/>
      <c r="C9" s="93"/>
      <c r="D9" s="137"/>
      <c r="E9" s="138"/>
    </row>
    <row r="10" spans="1:5" ht="12.75">
      <c r="A10" s="6" t="s">
        <v>24</v>
      </c>
      <c r="B10" s="86"/>
      <c r="C10" s="87"/>
      <c r="D10" s="86"/>
      <c r="E10" s="87"/>
    </row>
    <row r="11" spans="1:5" ht="43.5" customHeight="1">
      <c r="A11" s="7" t="s">
        <v>78</v>
      </c>
      <c r="B11" s="80" t="s">
        <v>82</v>
      </c>
      <c r="C11" s="81"/>
      <c r="D11" s="80" t="s">
        <v>82</v>
      </c>
      <c r="E11" s="81"/>
    </row>
    <row r="12" spans="1:5" ht="12.75">
      <c r="A12" s="7" t="s">
        <v>40</v>
      </c>
      <c r="B12" s="82" t="s">
        <v>37</v>
      </c>
      <c r="C12" s="83"/>
      <c r="D12" s="82" t="s">
        <v>37</v>
      </c>
      <c r="E12" s="83"/>
    </row>
    <row r="13" spans="1:5" ht="12.75">
      <c r="A13" s="7" t="s">
        <v>41</v>
      </c>
      <c r="B13" s="82" t="s">
        <v>37</v>
      </c>
      <c r="C13" s="83"/>
      <c r="D13" s="82" t="s">
        <v>37</v>
      </c>
      <c r="E13" s="83"/>
    </row>
    <row r="14" spans="1:5" ht="12.75">
      <c r="A14" s="7"/>
      <c r="B14" s="84"/>
      <c r="C14" s="85"/>
      <c r="D14" s="84"/>
      <c r="E14" s="85"/>
    </row>
    <row r="15" spans="1:5" ht="33.75">
      <c r="A15" s="13" t="s">
        <v>12</v>
      </c>
      <c r="B15" s="14" t="s">
        <v>85</v>
      </c>
      <c r="C15" s="15" t="s">
        <v>83</v>
      </c>
      <c r="D15" s="14" t="s">
        <v>85</v>
      </c>
      <c r="E15" s="15" t="s">
        <v>83</v>
      </c>
    </row>
    <row r="16" spans="1:5" ht="12.75">
      <c r="A16" s="16" t="s">
        <v>38</v>
      </c>
      <c r="B16" s="17" t="s">
        <v>81</v>
      </c>
      <c r="C16" s="18" t="s">
        <v>71</v>
      </c>
      <c r="D16" s="17" t="s">
        <v>81</v>
      </c>
      <c r="E16" s="18" t="s">
        <v>71</v>
      </c>
    </row>
    <row r="17" spans="1:5" ht="12.75">
      <c r="A17" s="7" t="s">
        <v>84</v>
      </c>
      <c r="B17" s="11">
        <v>40</v>
      </c>
      <c r="C17" s="12" t="s">
        <v>73</v>
      </c>
      <c r="D17" s="11">
        <v>40</v>
      </c>
      <c r="E17" s="12" t="s">
        <v>73</v>
      </c>
    </row>
    <row r="18" spans="1:5" ht="12.75">
      <c r="A18" s="7" t="s">
        <v>1</v>
      </c>
      <c r="B18" s="17" t="s">
        <v>79</v>
      </c>
      <c r="C18" s="18" t="s">
        <v>72</v>
      </c>
      <c r="D18" s="17" t="s">
        <v>79</v>
      </c>
      <c r="E18" s="18" t="s">
        <v>72</v>
      </c>
    </row>
    <row r="19" spans="1:5" ht="12.75">
      <c r="A19" s="7" t="s">
        <v>13</v>
      </c>
      <c r="B19" s="17" t="s">
        <v>80</v>
      </c>
      <c r="C19" s="18" t="s">
        <v>74</v>
      </c>
      <c r="D19" s="17" t="s">
        <v>80</v>
      </c>
      <c r="E19" s="18" t="s">
        <v>74</v>
      </c>
    </row>
    <row r="20" spans="1:5" ht="12.75">
      <c r="A20" s="10"/>
      <c r="B20" s="97"/>
      <c r="C20" s="98"/>
      <c r="D20" s="97"/>
      <c r="E20" s="98"/>
    </row>
    <row r="21" spans="1:5" ht="56.25">
      <c r="A21" s="6" t="s">
        <v>2</v>
      </c>
      <c r="B21" s="19" t="s">
        <v>26</v>
      </c>
      <c r="C21" s="62" t="s">
        <v>96</v>
      </c>
      <c r="D21" s="19" t="s">
        <v>26</v>
      </c>
      <c r="E21" s="62" t="s">
        <v>96</v>
      </c>
    </row>
    <row r="22" spans="1:5" ht="22.5">
      <c r="A22" s="6"/>
      <c r="B22" s="62" t="s">
        <v>98</v>
      </c>
      <c r="C22" s="19" t="s">
        <v>35</v>
      </c>
      <c r="D22" s="19" t="s">
        <v>98</v>
      </c>
      <c r="E22" s="19" t="s">
        <v>35</v>
      </c>
    </row>
    <row r="23" spans="1:5" ht="12.75">
      <c r="A23" s="7" t="s">
        <v>77</v>
      </c>
      <c r="B23" s="11">
        <v>165</v>
      </c>
      <c r="C23" s="20">
        <v>40</v>
      </c>
      <c r="D23" s="11">
        <v>165</v>
      </c>
      <c r="E23" s="20">
        <v>40</v>
      </c>
    </row>
    <row r="24" spans="1:5" ht="12.75">
      <c r="A24" s="63" t="s">
        <v>3</v>
      </c>
      <c r="B24" s="11">
        <v>0</v>
      </c>
      <c r="C24" s="20">
        <v>0</v>
      </c>
      <c r="D24" s="11">
        <v>10</v>
      </c>
      <c r="E24" s="20">
        <v>5</v>
      </c>
    </row>
    <row r="25" spans="1:5" ht="12.75">
      <c r="A25" s="7" t="s">
        <v>4</v>
      </c>
      <c r="B25" s="11">
        <v>0</v>
      </c>
      <c r="C25" s="20">
        <v>0</v>
      </c>
      <c r="D25" s="11">
        <v>15</v>
      </c>
      <c r="E25" s="20">
        <v>8</v>
      </c>
    </row>
    <row r="26" spans="1:5" ht="12.75">
      <c r="A26" s="7" t="s">
        <v>5</v>
      </c>
      <c r="B26" s="11">
        <v>0</v>
      </c>
      <c r="C26" s="20">
        <v>0</v>
      </c>
      <c r="D26" s="11">
        <v>35</v>
      </c>
      <c r="E26" s="20">
        <v>10</v>
      </c>
    </row>
    <row r="27" spans="1:5" ht="12.75">
      <c r="A27" s="7" t="s">
        <v>28</v>
      </c>
      <c r="B27" s="11">
        <v>2.5</v>
      </c>
      <c r="C27" s="20">
        <v>2.5</v>
      </c>
      <c r="D27" s="11">
        <v>2.5</v>
      </c>
      <c r="E27" s="20">
        <v>2.5</v>
      </c>
    </row>
    <row r="28" spans="1:5" ht="12.75">
      <c r="A28" s="21"/>
      <c r="B28" s="60">
        <f>B23+B24+B25+B26+B27</f>
        <v>167.5</v>
      </c>
      <c r="C28" s="60">
        <f>C23+C24+C25+C26+C27</f>
        <v>42.5</v>
      </c>
      <c r="D28" s="60">
        <f>D23+D24+D25+D26+D27</f>
        <v>227.5</v>
      </c>
      <c r="E28" s="60">
        <f>E23+E24+E25+E26+E27</f>
        <v>65.5</v>
      </c>
    </row>
    <row r="29" spans="1:5" ht="12.75">
      <c r="A29" s="21" t="s">
        <v>27</v>
      </c>
      <c r="B29" s="60">
        <f>B28*4</f>
        <v>670</v>
      </c>
      <c r="C29" s="60">
        <f>C28*4</f>
        <v>170</v>
      </c>
      <c r="D29" s="60">
        <f>D28*4</f>
        <v>910</v>
      </c>
      <c r="E29" s="60">
        <f>E28*4</f>
        <v>262</v>
      </c>
    </row>
    <row r="30" spans="1:5" ht="13.5" thickBot="1">
      <c r="A30" s="22"/>
      <c r="B30" s="107"/>
      <c r="C30" s="108"/>
      <c r="D30" s="107"/>
      <c r="E30" s="108"/>
    </row>
    <row r="31" spans="1:5" ht="12.75">
      <c r="A31" s="6" t="s">
        <v>8</v>
      </c>
      <c r="B31" s="105"/>
      <c r="C31" s="106"/>
      <c r="D31" s="105"/>
      <c r="E31" s="106"/>
    </row>
    <row r="32" spans="1:5" ht="12.75">
      <c r="A32" s="23" t="s">
        <v>29</v>
      </c>
      <c r="B32" s="114" t="s">
        <v>86</v>
      </c>
      <c r="C32" s="115"/>
      <c r="D32" s="114" t="s">
        <v>86</v>
      </c>
      <c r="E32" s="115"/>
    </row>
    <row r="33" spans="1:5" ht="12.75">
      <c r="A33" s="23" t="s">
        <v>14</v>
      </c>
      <c r="B33" s="114" t="s">
        <v>87</v>
      </c>
      <c r="C33" s="115"/>
      <c r="D33" s="114" t="s">
        <v>87</v>
      </c>
      <c r="E33" s="115"/>
    </row>
    <row r="34" spans="1:5" ht="12.75">
      <c r="A34" s="23" t="s">
        <v>15</v>
      </c>
      <c r="B34" s="114" t="s">
        <v>87</v>
      </c>
      <c r="C34" s="115"/>
      <c r="D34" s="114" t="s">
        <v>87</v>
      </c>
      <c r="E34" s="115"/>
    </row>
    <row r="35" spans="1:5" ht="12.75">
      <c r="A35" s="24" t="s">
        <v>30</v>
      </c>
      <c r="B35" s="105"/>
      <c r="C35" s="106"/>
      <c r="D35" s="105"/>
      <c r="E35" s="106"/>
    </row>
    <row r="36" spans="1:5" ht="12.75">
      <c r="A36" s="10"/>
      <c r="B36" s="97"/>
      <c r="C36" s="118"/>
      <c r="D36" s="97"/>
      <c r="E36" s="118"/>
    </row>
    <row r="37" spans="1:5" ht="12.75">
      <c r="A37" s="6" t="s">
        <v>45</v>
      </c>
      <c r="B37" s="99"/>
      <c r="C37" s="100"/>
      <c r="D37" s="99"/>
      <c r="E37" s="100"/>
    </row>
    <row r="38" spans="1:7" ht="12.75">
      <c r="A38" s="6" t="s">
        <v>55</v>
      </c>
      <c r="B38" s="8"/>
      <c r="C38" s="9"/>
      <c r="D38" s="8"/>
      <c r="E38" s="9"/>
      <c r="F38" s="25" t="s">
        <v>65</v>
      </c>
      <c r="G38" s="26"/>
    </row>
    <row r="39" spans="1:6" ht="48.75" customHeight="1">
      <c r="A39" s="63" t="s">
        <v>100</v>
      </c>
      <c r="B39" s="101">
        <f>12000+36*450*3+36*100</f>
        <v>64200</v>
      </c>
      <c r="C39" s="102"/>
      <c r="D39" s="101">
        <v>27000</v>
      </c>
      <c r="E39" s="102"/>
      <c r="F39" s="27">
        <v>0</v>
      </c>
    </row>
    <row r="40" spans="1:7" ht="12.75">
      <c r="A40" s="7" t="s">
        <v>7</v>
      </c>
      <c r="B40" s="103">
        <v>15000</v>
      </c>
      <c r="C40" s="104"/>
      <c r="D40" s="103">
        <v>15000</v>
      </c>
      <c r="E40" s="104"/>
      <c r="F40" s="27">
        <v>12000</v>
      </c>
      <c r="G40" s="28" t="s">
        <v>67</v>
      </c>
    </row>
    <row r="41" spans="1:6" ht="12.75">
      <c r="A41" s="7" t="s">
        <v>56</v>
      </c>
      <c r="B41" s="116">
        <v>400</v>
      </c>
      <c r="C41" s="117"/>
      <c r="D41" s="116">
        <v>400</v>
      </c>
      <c r="E41" s="117"/>
      <c r="F41" s="27">
        <v>250</v>
      </c>
    </row>
    <row r="42" spans="1:6" ht="12.75">
      <c r="A42" s="7" t="s">
        <v>20</v>
      </c>
      <c r="B42" s="77">
        <f>B39+B40+B41</f>
        <v>79600</v>
      </c>
      <c r="C42" s="78"/>
      <c r="D42" s="77">
        <f>D39+D40+D41</f>
        <v>42400</v>
      </c>
      <c r="E42" s="78"/>
      <c r="F42" s="31">
        <v>12250</v>
      </c>
    </row>
    <row r="43" spans="1:5" ht="12.75">
      <c r="A43" s="32" t="s">
        <v>57</v>
      </c>
      <c r="B43" s="77"/>
      <c r="C43" s="78"/>
      <c r="D43" s="77"/>
      <c r="E43" s="78"/>
    </row>
    <row r="44" spans="1:6" ht="12.75">
      <c r="A44" s="23" t="s">
        <v>58</v>
      </c>
      <c r="B44" s="79">
        <v>7000</v>
      </c>
      <c r="C44" s="75"/>
      <c r="D44" s="79">
        <v>7000</v>
      </c>
      <c r="E44" s="75"/>
      <c r="F44" s="33" t="s">
        <v>64</v>
      </c>
    </row>
    <row r="45" spans="1:6" ht="12.75">
      <c r="A45" s="23" t="s">
        <v>59</v>
      </c>
      <c r="B45" s="103"/>
      <c r="C45" s="104"/>
      <c r="D45" s="103"/>
      <c r="E45" s="104"/>
      <c r="F45" s="34">
        <v>7000</v>
      </c>
    </row>
    <row r="46" spans="1:6" ht="12.75">
      <c r="A46" s="23" t="s">
        <v>60</v>
      </c>
      <c r="B46" s="116">
        <v>200</v>
      </c>
      <c r="C46" s="117"/>
      <c r="D46" s="116">
        <v>200</v>
      </c>
      <c r="E46" s="117"/>
      <c r="F46" s="27">
        <v>100</v>
      </c>
    </row>
    <row r="47" spans="1:6" ht="12.75">
      <c r="A47" s="23" t="s">
        <v>61</v>
      </c>
      <c r="B47" s="77">
        <v>2300</v>
      </c>
      <c r="C47" s="78"/>
      <c r="D47" s="77">
        <v>2300</v>
      </c>
      <c r="E47" s="78"/>
      <c r="F47" s="27">
        <v>2300</v>
      </c>
    </row>
    <row r="48" spans="1:6" ht="12.75">
      <c r="A48" s="23" t="s">
        <v>92</v>
      </c>
      <c r="B48" s="77">
        <v>7000</v>
      </c>
      <c r="C48" s="78"/>
      <c r="D48" s="77">
        <v>7000</v>
      </c>
      <c r="E48" s="78"/>
      <c r="F48" s="27">
        <v>5500</v>
      </c>
    </row>
    <row r="49" spans="1:6" ht="12.75">
      <c r="A49" s="23" t="s">
        <v>75</v>
      </c>
      <c r="B49" s="77">
        <v>25000</v>
      </c>
      <c r="C49" s="78"/>
      <c r="D49" s="77">
        <v>25000</v>
      </c>
      <c r="E49" s="78"/>
      <c r="F49" s="27">
        <v>25000</v>
      </c>
    </row>
    <row r="50" spans="1:6" ht="12.75">
      <c r="A50" s="23" t="s">
        <v>62</v>
      </c>
      <c r="B50" s="77">
        <v>0</v>
      </c>
      <c r="C50" s="78"/>
      <c r="D50" s="77">
        <v>14500</v>
      </c>
      <c r="E50" s="78"/>
      <c r="F50" s="27">
        <v>20000</v>
      </c>
    </row>
    <row r="51" spans="1:6" ht="12.75">
      <c r="A51" s="23" t="s">
        <v>63</v>
      </c>
      <c r="B51" s="77">
        <f>B44+B46+B47+B48+B49+D50</f>
        <v>56000</v>
      </c>
      <c r="C51" s="78"/>
      <c r="D51" s="77">
        <f>D44+D46+D47+D48+D49+D50</f>
        <v>56000</v>
      </c>
      <c r="E51" s="78"/>
      <c r="F51" s="31">
        <v>59900</v>
      </c>
    </row>
    <row r="52" spans="1:6" ht="12.75">
      <c r="A52" s="7" t="s">
        <v>46</v>
      </c>
      <c r="B52" s="77">
        <f>B42+B51</f>
        <v>135600</v>
      </c>
      <c r="C52" s="78"/>
      <c r="D52" s="77">
        <f>D42+D51</f>
        <v>98400</v>
      </c>
      <c r="E52" s="78"/>
      <c r="F52" s="31">
        <v>72150</v>
      </c>
    </row>
    <row r="53" spans="1:7" ht="12.75">
      <c r="A53" s="21" t="s">
        <v>47</v>
      </c>
      <c r="B53" s="77">
        <f>B52/B78</f>
        <v>301.3333333333333</v>
      </c>
      <c r="C53" s="78"/>
      <c r="D53" s="77">
        <f>D52/D78</f>
        <v>218.66666666666666</v>
      </c>
      <c r="E53" s="78"/>
      <c r="F53" s="29">
        <v>160.33333333333334</v>
      </c>
      <c r="G53" s="35"/>
    </row>
    <row r="54" spans="1:5" ht="13.5" thickBot="1">
      <c r="A54" s="36"/>
      <c r="B54" s="119"/>
      <c r="C54" s="120"/>
      <c r="D54" s="119"/>
      <c r="E54" s="120"/>
    </row>
    <row r="55" spans="1:5" ht="12.75">
      <c r="A55" s="6" t="s">
        <v>9</v>
      </c>
      <c r="B55" s="105"/>
      <c r="C55" s="106"/>
      <c r="D55" s="105"/>
      <c r="E55" s="106"/>
    </row>
    <row r="56" spans="1:5" ht="12.75">
      <c r="A56" s="23" t="s">
        <v>31</v>
      </c>
      <c r="B56" s="114">
        <v>239</v>
      </c>
      <c r="C56" s="115"/>
      <c r="D56" s="114">
        <v>239</v>
      </c>
      <c r="E56" s="115"/>
    </row>
    <row r="57" spans="1:5" ht="12.75">
      <c r="A57" s="23" t="s">
        <v>32</v>
      </c>
      <c r="B57" s="114">
        <v>1200</v>
      </c>
      <c r="C57" s="115"/>
      <c r="D57" s="114">
        <v>1200</v>
      </c>
      <c r="E57" s="115"/>
    </row>
    <row r="58" spans="1:5" ht="50.25" customHeight="1">
      <c r="A58" s="23" t="s">
        <v>16</v>
      </c>
      <c r="B58" s="121" t="s">
        <v>94</v>
      </c>
      <c r="C58" s="122"/>
      <c r="D58" s="139" t="s">
        <v>94</v>
      </c>
      <c r="E58" s="140"/>
    </row>
    <row r="59" spans="1:5" ht="34.5" customHeight="1">
      <c r="A59" s="23" t="s">
        <v>17</v>
      </c>
      <c r="B59" s="121" t="s">
        <v>97</v>
      </c>
      <c r="C59" s="122"/>
      <c r="D59" s="139" t="s">
        <v>97</v>
      </c>
      <c r="E59" s="140"/>
    </row>
    <row r="60" spans="1:5" ht="12.75">
      <c r="A60" s="37"/>
      <c r="B60" s="105"/>
      <c r="C60" s="106"/>
      <c r="D60" s="105"/>
      <c r="E60" s="106"/>
    </row>
    <row r="61" spans="1:5" ht="12.75">
      <c r="A61" s="10"/>
      <c r="B61" s="97"/>
      <c r="C61" s="98"/>
      <c r="D61" s="97"/>
      <c r="E61" s="98"/>
    </row>
    <row r="62" spans="1:5" ht="12.75">
      <c r="A62" s="6" t="s">
        <v>10</v>
      </c>
      <c r="B62" s="125" t="s">
        <v>90</v>
      </c>
      <c r="C62" s="126"/>
      <c r="D62" s="125" t="s">
        <v>90</v>
      </c>
      <c r="E62" s="126"/>
    </row>
    <row r="63" spans="1:5" ht="12.75">
      <c r="A63" s="10"/>
      <c r="B63" s="97"/>
      <c r="C63" s="98"/>
      <c r="D63" s="97"/>
      <c r="E63" s="98"/>
    </row>
    <row r="64" spans="1:5" ht="12.75">
      <c r="A64" s="38" t="s">
        <v>11</v>
      </c>
      <c r="B64" s="127"/>
      <c r="C64" s="128"/>
      <c r="D64" s="127"/>
      <c r="E64" s="128"/>
    </row>
    <row r="65" spans="1:5" ht="12.75">
      <c r="A65" s="24" t="s">
        <v>18</v>
      </c>
      <c r="B65" s="112" t="s">
        <v>88</v>
      </c>
      <c r="C65" s="113"/>
      <c r="D65" s="112" t="s">
        <v>88</v>
      </c>
      <c r="E65" s="113"/>
    </row>
    <row r="66" spans="1:5" ht="24.75" customHeight="1">
      <c r="A66" s="24" t="s">
        <v>33</v>
      </c>
      <c r="B66" s="76" t="s">
        <v>89</v>
      </c>
      <c r="C66" s="111"/>
      <c r="D66" s="76" t="s">
        <v>89</v>
      </c>
      <c r="E66" s="111"/>
    </row>
    <row r="67" spans="1:5" ht="12.75">
      <c r="A67" s="24" t="s">
        <v>34</v>
      </c>
      <c r="B67" s="112" t="s">
        <v>91</v>
      </c>
      <c r="C67" s="113"/>
      <c r="D67" s="112" t="s">
        <v>91</v>
      </c>
      <c r="E67" s="113"/>
    </row>
    <row r="68" spans="1:5" ht="12.75">
      <c r="A68" s="24" t="s">
        <v>36</v>
      </c>
      <c r="B68" s="129">
        <v>12</v>
      </c>
      <c r="C68" s="130"/>
      <c r="D68" s="129">
        <v>12</v>
      </c>
      <c r="E68" s="130"/>
    </row>
    <row r="69" spans="1:5" ht="12.75">
      <c r="A69" s="39" t="s">
        <v>19</v>
      </c>
      <c r="B69" s="129"/>
      <c r="C69" s="131"/>
      <c r="D69" s="129"/>
      <c r="E69" s="131"/>
    </row>
    <row r="70" spans="1:5" ht="12.75">
      <c r="A70" s="40"/>
      <c r="B70" s="99"/>
      <c r="C70" s="100"/>
      <c r="D70" s="99"/>
      <c r="E70" s="100"/>
    </row>
    <row r="71" spans="1:5" ht="12.75">
      <c r="A71" s="41" t="s">
        <v>21</v>
      </c>
      <c r="B71" s="132"/>
      <c r="C71" s="133"/>
      <c r="D71" s="132"/>
      <c r="E71" s="133"/>
    </row>
    <row r="72" spans="1:5" ht="12.75">
      <c r="A72" s="21" t="s">
        <v>46</v>
      </c>
      <c r="B72" s="77">
        <f>B52</f>
        <v>135600</v>
      </c>
      <c r="C72" s="106"/>
      <c r="D72" s="77">
        <f>D52</f>
        <v>98400</v>
      </c>
      <c r="E72" s="106"/>
    </row>
    <row r="73" spans="1:6" ht="12.75">
      <c r="A73" s="42" t="s">
        <v>22</v>
      </c>
      <c r="B73" s="123">
        <v>115000</v>
      </c>
      <c r="C73" s="124"/>
      <c r="D73" s="123">
        <v>115000</v>
      </c>
      <c r="E73" s="124"/>
      <c r="F73" s="33" t="s">
        <v>64</v>
      </c>
    </row>
    <row r="74" spans="1:6" ht="12.75">
      <c r="A74" s="42" t="s">
        <v>44</v>
      </c>
      <c r="B74" s="79">
        <v>25000</v>
      </c>
      <c r="C74" s="75"/>
      <c r="D74" s="79">
        <v>25000</v>
      </c>
      <c r="E74" s="75"/>
      <c r="F74" s="33" t="s">
        <v>64</v>
      </c>
    </row>
    <row r="75" spans="1:6" ht="12.75">
      <c r="A75" s="42" t="s">
        <v>42</v>
      </c>
      <c r="B75" s="79">
        <v>30000</v>
      </c>
      <c r="C75" s="75"/>
      <c r="D75" s="79">
        <v>30000</v>
      </c>
      <c r="E75" s="75"/>
      <c r="F75" s="33" t="s">
        <v>64</v>
      </c>
    </row>
    <row r="76" spans="1:5" ht="12.75">
      <c r="A76" s="42" t="s">
        <v>48</v>
      </c>
      <c r="B76" s="77">
        <f>B72+B73+B74-B75</f>
        <v>245600</v>
      </c>
      <c r="C76" s="106"/>
      <c r="D76" s="77">
        <f>D72+D73+D74-D75</f>
        <v>208400</v>
      </c>
      <c r="E76" s="106"/>
    </row>
    <row r="77" spans="1:5" ht="12.75">
      <c r="A77" s="42"/>
      <c r="B77" s="77"/>
      <c r="C77" s="78"/>
      <c r="D77" s="77"/>
      <c r="E77" s="78"/>
    </row>
    <row r="78" spans="1:6" ht="12.75">
      <c r="A78" s="32" t="s">
        <v>68</v>
      </c>
      <c r="B78" s="109">
        <v>450</v>
      </c>
      <c r="C78" s="110"/>
      <c r="D78" s="109">
        <v>450</v>
      </c>
      <c r="E78" s="110"/>
      <c r="F78" s="33" t="s">
        <v>64</v>
      </c>
    </row>
    <row r="79" spans="1:5" ht="12.75">
      <c r="A79" s="42"/>
      <c r="B79" s="43"/>
      <c r="C79" s="44"/>
      <c r="D79" s="43"/>
      <c r="E79" s="44"/>
    </row>
    <row r="80" spans="1:6" ht="12.75">
      <c r="A80" s="42" t="s">
        <v>49</v>
      </c>
      <c r="B80" s="19" t="s">
        <v>25</v>
      </c>
      <c r="C80" s="9" t="s">
        <v>35</v>
      </c>
      <c r="D80" s="19" t="s">
        <v>25</v>
      </c>
      <c r="E80" s="9" t="s">
        <v>35</v>
      </c>
      <c r="F80" s="33" t="s">
        <v>66</v>
      </c>
    </row>
    <row r="81" spans="1:8" ht="12.75">
      <c r="A81" s="42" t="s">
        <v>51</v>
      </c>
      <c r="B81" s="19">
        <f>B78*F81</f>
        <v>292.5</v>
      </c>
      <c r="C81" s="9">
        <f>B78*F82</f>
        <v>90</v>
      </c>
      <c r="D81" s="19">
        <f>D78*F81</f>
        <v>292.5</v>
      </c>
      <c r="E81" s="9">
        <f>D78*F82</f>
        <v>90</v>
      </c>
      <c r="F81" s="33">
        <v>0.65</v>
      </c>
      <c r="G81" s="33" t="s">
        <v>53</v>
      </c>
      <c r="H81" s="28"/>
    </row>
    <row r="82" spans="1:8" ht="12.75">
      <c r="A82" s="42" t="s">
        <v>23</v>
      </c>
      <c r="B82" s="45">
        <f>B76/(B81+C81*$F$83)</f>
        <v>727.7037037037037</v>
      </c>
      <c r="C82" s="46">
        <f>B82*$F$83</f>
        <v>363.85185185185185</v>
      </c>
      <c r="D82" s="45">
        <f>D76/(D81+E81*$F$83)</f>
        <v>617.4814814814815</v>
      </c>
      <c r="E82" s="46">
        <f>D82*$F$83</f>
        <v>308.74074074074076</v>
      </c>
      <c r="F82" s="33">
        <v>0.2</v>
      </c>
      <c r="G82" s="33" t="s">
        <v>54</v>
      </c>
      <c r="H82" s="28"/>
    </row>
    <row r="83" spans="1:7" ht="12.75">
      <c r="A83" s="24"/>
      <c r="B83" s="47"/>
      <c r="C83" s="30"/>
      <c r="D83" s="47"/>
      <c r="E83" s="30"/>
      <c r="F83" s="48">
        <v>0.5</v>
      </c>
      <c r="G83" s="33" t="s">
        <v>52</v>
      </c>
    </row>
    <row r="84" spans="1:5" ht="12.75">
      <c r="A84" s="21" t="s">
        <v>6</v>
      </c>
      <c r="B84" s="45">
        <f>B29</f>
        <v>670</v>
      </c>
      <c r="C84" s="46">
        <f>C29</f>
        <v>170</v>
      </c>
      <c r="D84" s="45">
        <f>D29</f>
        <v>910</v>
      </c>
      <c r="E84" s="46">
        <f>E29</f>
        <v>262</v>
      </c>
    </row>
    <row r="85" spans="1:5" ht="12.75">
      <c r="A85" s="49" t="s">
        <v>43</v>
      </c>
      <c r="B85" s="47"/>
      <c r="C85" s="30"/>
      <c r="D85" s="47"/>
      <c r="E85" s="30"/>
    </row>
    <row r="86" spans="1:8" ht="12.75">
      <c r="A86" s="50" t="s">
        <v>50</v>
      </c>
      <c r="B86" s="51">
        <f>B82+B84</f>
        <v>1397.7037037037037</v>
      </c>
      <c r="C86" s="52">
        <f>C82+C84</f>
        <v>533.8518518518518</v>
      </c>
      <c r="D86" s="51">
        <f>D82+D84</f>
        <v>1527.4814814814815</v>
      </c>
      <c r="E86" s="52">
        <f>E82+E84</f>
        <v>570.7407407407408</v>
      </c>
      <c r="F86" s="53"/>
      <c r="G86" s="53"/>
      <c r="H86" s="53"/>
    </row>
    <row r="87" spans="2:5" ht="12.75">
      <c r="B87" s="54"/>
      <c r="C87" s="55"/>
      <c r="D87" s="54"/>
      <c r="E87" s="55"/>
    </row>
    <row r="88" spans="1:5" ht="12.75">
      <c r="A88" s="56" t="s">
        <v>39</v>
      </c>
      <c r="B88" s="57"/>
      <c r="C88" s="49"/>
      <c r="D88" s="57"/>
      <c r="E88" s="49"/>
    </row>
    <row r="89" spans="1:5" ht="12.75">
      <c r="A89" s="58" t="s">
        <v>93</v>
      </c>
      <c r="B89" s="61">
        <f>B$86</f>
        <v>1397.7037037037037</v>
      </c>
      <c r="C89" s="61">
        <f>C$86</f>
        <v>533.8518518518518</v>
      </c>
      <c r="D89" s="61">
        <f>D$86</f>
        <v>1527.4814814814815</v>
      </c>
      <c r="E89" s="61">
        <f>E$86</f>
        <v>570.7407407407408</v>
      </c>
    </row>
    <row r="90" spans="1:5" ht="12.75">
      <c r="A90" s="58" t="s">
        <v>40</v>
      </c>
      <c r="B90" s="61" t="e">
        <f>B12+B$86</f>
        <v>#VALUE!</v>
      </c>
      <c r="C90" s="61" t="e">
        <f>B12+C$86</f>
        <v>#VALUE!</v>
      </c>
      <c r="D90" s="61" t="e">
        <f>D12+D$86</f>
        <v>#VALUE!</v>
      </c>
      <c r="E90" s="61" t="e">
        <f>D12+E$86</f>
        <v>#VALUE!</v>
      </c>
    </row>
    <row r="91" spans="1:5" ht="12.75">
      <c r="A91" s="59" t="s">
        <v>41</v>
      </c>
      <c r="B91" s="61" t="e">
        <f>B13+B$86</f>
        <v>#VALUE!</v>
      </c>
      <c r="C91" s="61" t="e">
        <f>B13+C$86</f>
        <v>#VALUE!</v>
      </c>
      <c r="D91" s="61" t="e">
        <f>D13+D$86</f>
        <v>#VALUE!</v>
      </c>
      <c r="E91" s="61" t="e">
        <f>D13+E$86</f>
        <v>#VALUE!</v>
      </c>
    </row>
  </sheetData>
  <mergeCells count="114">
    <mergeCell ref="D78:E78"/>
    <mergeCell ref="D74:E74"/>
    <mergeCell ref="D75:E75"/>
    <mergeCell ref="D76:E76"/>
    <mergeCell ref="D77:E77"/>
    <mergeCell ref="D70:E70"/>
    <mergeCell ref="D71:E71"/>
    <mergeCell ref="D72:E72"/>
    <mergeCell ref="D73:E73"/>
    <mergeCell ref="D65:E65"/>
    <mergeCell ref="D66:E66"/>
    <mergeCell ref="D67:E67"/>
    <mergeCell ref="D68:E69"/>
    <mergeCell ref="D61:E61"/>
    <mergeCell ref="D62:E62"/>
    <mergeCell ref="D63:E63"/>
    <mergeCell ref="D64:E64"/>
    <mergeCell ref="D57:E57"/>
    <mergeCell ref="D58:E58"/>
    <mergeCell ref="D59:E59"/>
    <mergeCell ref="D60:E60"/>
    <mergeCell ref="D53:E53"/>
    <mergeCell ref="D54:E54"/>
    <mergeCell ref="D55:E55"/>
    <mergeCell ref="D56:E56"/>
    <mergeCell ref="D49:E49"/>
    <mergeCell ref="D50:E50"/>
    <mergeCell ref="D51:E51"/>
    <mergeCell ref="D52:E52"/>
    <mergeCell ref="D45:E45"/>
    <mergeCell ref="D46:E46"/>
    <mergeCell ref="D47:E47"/>
    <mergeCell ref="D48:E48"/>
    <mergeCell ref="D41:E41"/>
    <mergeCell ref="D42:E42"/>
    <mergeCell ref="D43:E43"/>
    <mergeCell ref="D44:E44"/>
    <mergeCell ref="D36:E36"/>
    <mergeCell ref="D37:E37"/>
    <mergeCell ref="D39:E39"/>
    <mergeCell ref="D40:E40"/>
    <mergeCell ref="D32:E32"/>
    <mergeCell ref="D33:E33"/>
    <mergeCell ref="D34:E34"/>
    <mergeCell ref="D35:E35"/>
    <mergeCell ref="D14:E14"/>
    <mergeCell ref="D20:E20"/>
    <mergeCell ref="D30:E30"/>
    <mergeCell ref="D31:E31"/>
    <mergeCell ref="D10:E10"/>
    <mergeCell ref="D11:E11"/>
    <mergeCell ref="D12:E12"/>
    <mergeCell ref="D13:E13"/>
    <mergeCell ref="D3:E3"/>
    <mergeCell ref="D4:E4"/>
    <mergeCell ref="D5:E5"/>
    <mergeCell ref="D6:E9"/>
    <mergeCell ref="B77:C77"/>
    <mergeCell ref="B46:C46"/>
    <mergeCell ref="B47:C47"/>
    <mergeCell ref="B48:C48"/>
    <mergeCell ref="B49:C49"/>
    <mergeCell ref="B75:C75"/>
    <mergeCell ref="B76:C76"/>
    <mergeCell ref="B71:C71"/>
    <mergeCell ref="B70:C70"/>
    <mergeCell ref="B72:C72"/>
    <mergeCell ref="B73:C73"/>
    <mergeCell ref="B74:C74"/>
    <mergeCell ref="B61:C61"/>
    <mergeCell ref="B62:C62"/>
    <mergeCell ref="B63:C63"/>
    <mergeCell ref="B64:C64"/>
    <mergeCell ref="B65:C65"/>
    <mergeCell ref="B68:C69"/>
    <mergeCell ref="B56:C56"/>
    <mergeCell ref="B60:C60"/>
    <mergeCell ref="B57:C57"/>
    <mergeCell ref="B58:C58"/>
    <mergeCell ref="B59:C59"/>
    <mergeCell ref="B55:C55"/>
    <mergeCell ref="B32:C32"/>
    <mergeCell ref="B33:C33"/>
    <mergeCell ref="B41:C41"/>
    <mergeCell ref="B42:C42"/>
    <mergeCell ref="B34:C34"/>
    <mergeCell ref="B36:C36"/>
    <mergeCell ref="B54:C54"/>
    <mergeCell ref="B78:C78"/>
    <mergeCell ref="B53:C53"/>
    <mergeCell ref="B43:C43"/>
    <mergeCell ref="B52:C52"/>
    <mergeCell ref="B44:C44"/>
    <mergeCell ref="B45:C45"/>
    <mergeCell ref="B50:C50"/>
    <mergeCell ref="B51:C51"/>
    <mergeCell ref="B66:C66"/>
    <mergeCell ref="B67:C67"/>
    <mergeCell ref="B20:C20"/>
    <mergeCell ref="B37:C37"/>
    <mergeCell ref="B39:C39"/>
    <mergeCell ref="B40:C40"/>
    <mergeCell ref="B31:C31"/>
    <mergeCell ref="B35:C35"/>
    <mergeCell ref="B30:C30"/>
    <mergeCell ref="B10:C10"/>
    <mergeCell ref="B6:C9"/>
    <mergeCell ref="B3:C3"/>
    <mergeCell ref="B4:C4"/>
    <mergeCell ref="B5:C5"/>
    <mergeCell ref="B11:C11"/>
    <mergeCell ref="B12:C12"/>
    <mergeCell ref="B13:C13"/>
    <mergeCell ref="B14:C14"/>
  </mergeCells>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E37"/>
  <sheetViews>
    <sheetView workbookViewId="0" topLeftCell="A1">
      <selection activeCell="E37" sqref="E37"/>
    </sheetView>
  </sheetViews>
  <sheetFormatPr defaultColWidth="9.140625" defaultRowHeight="12.75"/>
  <cols>
    <col min="1" max="1" width="28.8515625" style="0" customWidth="1"/>
  </cols>
  <sheetData>
    <row r="1" spans="1:5" ht="12.75">
      <c r="A1" s="53" t="s">
        <v>104</v>
      </c>
      <c r="B1" s="68"/>
      <c r="C1" s="69"/>
      <c r="D1" s="69"/>
      <c r="E1" s="69"/>
    </row>
    <row r="2" spans="2:5" ht="12.75">
      <c r="B2" s="68"/>
      <c r="C2" s="69"/>
      <c r="D2" s="69"/>
      <c r="E2" s="69"/>
    </row>
    <row r="3" spans="2:5" ht="12.75">
      <c r="B3" s="70" t="s">
        <v>105</v>
      </c>
      <c r="C3" s="71" t="s">
        <v>106</v>
      </c>
      <c r="D3" s="71" t="s">
        <v>107</v>
      </c>
      <c r="E3" s="71" t="s">
        <v>108</v>
      </c>
    </row>
    <row r="4" spans="1:5" ht="12.75">
      <c r="A4" s="53" t="s">
        <v>109</v>
      </c>
      <c r="B4" s="68"/>
      <c r="C4" s="69"/>
      <c r="D4" s="69"/>
      <c r="E4" s="69"/>
    </row>
    <row r="5" spans="1:5" ht="12.75">
      <c r="A5" t="s">
        <v>110</v>
      </c>
      <c r="B5" s="68">
        <v>1</v>
      </c>
      <c r="C5" s="69">
        <v>400</v>
      </c>
      <c r="D5" s="69">
        <f>(B5*C5)</f>
        <v>400</v>
      </c>
      <c r="E5" s="69"/>
    </row>
    <row r="6" spans="1:5" ht="12.75">
      <c r="A6" t="s">
        <v>111</v>
      </c>
      <c r="B6" s="68">
        <v>6</v>
      </c>
      <c r="C6" s="69">
        <v>200</v>
      </c>
      <c r="D6" s="69">
        <f>(B6*C6)</f>
        <v>1200</v>
      </c>
      <c r="E6" s="69"/>
    </row>
    <row r="7" spans="1:5" ht="12.75">
      <c r="A7" t="s">
        <v>112</v>
      </c>
      <c r="B7" s="68">
        <v>1</v>
      </c>
      <c r="C7" s="69">
        <v>3000</v>
      </c>
      <c r="D7" s="69">
        <f>(B7*C7)</f>
        <v>3000</v>
      </c>
      <c r="E7" s="69">
        <f>D5+D6+D7</f>
        <v>4600</v>
      </c>
    </row>
    <row r="8" spans="2:5" ht="12.75">
      <c r="B8" s="68"/>
      <c r="C8" s="69"/>
      <c r="D8" s="69"/>
      <c r="E8" s="69"/>
    </row>
    <row r="9" spans="1:5" ht="12.75">
      <c r="A9" s="53" t="s">
        <v>113</v>
      </c>
      <c r="B9" s="68"/>
      <c r="C9" s="69"/>
      <c r="D9" s="69"/>
      <c r="E9" s="69"/>
    </row>
    <row r="10" spans="1:5" ht="12.75">
      <c r="A10" t="s">
        <v>114</v>
      </c>
      <c r="B10" s="68">
        <v>1</v>
      </c>
      <c r="C10" s="69">
        <v>2800</v>
      </c>
      <c r="D10" s="69">
        <f>(B10*C10)</f>
        <v>2800</v>
      </c>
      <c r="E10" s="69"/>
    </row>
    <row r="11" spans="1:5" ht="12.75">
      <c r="A11" t="s">
        <v>115</v>
      </c>
      <c r="B11" s="68">
        <v>3</v>
      </c>
      <c r="C11" s="69">
        <v>200</v>
      </c>
      <c r="D11" s="69">
        <f>(B11*C11)</f>
        <v>600</v>
      </c>
      <c r="E11" s="69"/>
    </row>
    <row r="12" spans="1:5" ht="12.75">
      <c r="A12" t="s">
        <v>112</v>
      </c>
      <c r="B12" s="68">
        <v>1</v>
      </c>
      <c r="C12" s="69">
        <v>3000</v>
      </c>
      <c r="D12" s="69">
        <f>(B12*C12)</f>
        <v>3000</v>
      </c>
      <c r="E12" s="69">
        <f>D10+D11+D12</f>
        <v>6400</v>
      </c>
    </row>
    <row r="13" spans="2:5" ht="12.75">
      <c r="B13" s="68"/>
      <c r="C13" s="69"/>
      <c r="D13" s="69"/>
      <c r="E13" s="69"/>
    </row>
    <row r="14" spans="1:5" ht="12.75">
      <c r="A14" s="53" t="s">
        <v>116</v>
      </c>
      <c r="B14" s="68"/>
      <c r="C14" s="69"/>
      <c r="D14" s="69"/>
      <c r="E14" s="69"/>
    </row>
    <row r="15" spans="1:5" ht="12.75">
      <c r="A15" t="s">
        <v>114</v>
      </c>
      <c r="B15" s="68">
        <v>1</v>
      </c>
      <c r="C15" s="69">
        <v>2800</v>
      </c>
      <c r="D15" s="69">
        <f>(B15*C15)</f>
        <v>2800</v>
      </c>
      <c r="E15" s="69"/>
    </row>
    <row r="16" spans="1:5" ht="12.75">
      <c r="A16" t="s">
        <v>115</v>
      </c>
      <c r="B16" s="68">
        <v>3</v>
      </c>
      <c r="C16" s="69">
        <v>200</v>
      </c>
      <c r="D16" s="69">
        <f>(B16*C16)</f>
        <v>600</v>
      </c>
      <c r="E16" s="69"/>
    </row>
    <row r="17" spans="1:5" ht="12.75">
      <c r="A17" t="s">
        <v>112</v>
      </c>
      <c r="B17" s="68">
        <v>1</v>
      </c>
      <c r="C17" s="69">
        <v>3000</v>
      </c>
      <c r="D17" s="69">
        <f>(B17*C17)</f>
        <v>3000</v>
      </c>
      <c r="E17" s="69">
        <f>D15+D16+D17</f>
        <v>6400</v>
      </c>
    </row>
    <row r="18" spans="2:5" ht="12.75">
      <c r="B18" s="68"/>
      <c r="C18" s="69"/>
      <c r="D18" s="69"/>
      <c r="E18" s="69"/>
    </row>
    <row r="19" spans="1:5" ht="12.75">
      <c r="A19" s="53" t="s">
        <v>117</v>
      </c>
      <c r="B19" s="68"/>
      <c r="C19" s="69"/>
      <c r="D19" s="69"/>
      <c r="E19" s="69"/>
    </row>
    <row r="20" spans="1:5" ht="12.75">
      <c r="A20" t="s">
        <v>114</v>
      </c>
      <c r="B20" s="68">
        <v>1</v>
      </c>
      <c r="C20" s="69">
        <v>2800</v>
      </c>
      <c r="D20" s="69">
        <f>(B20*C20)</f>
        <v>2800</v>
      </c>
      <c r="E20" s="69"/>
    </row>
    <row r="21" spans="1:5" ht="12.75">
      <c r="A21" t="s">
        <v>115</v>
      </c>
      <c r="B21" s="68">
        <v>3</v>
      </c>
      <c r="C21" s="69">
        <v>200</v>
      </c>
      <c r="D21" s="69">
        <f>(B21*C21)</f>
        <v>600</v>
      </c>
      <c r="E21" s="69"/>
    </row>
    <row r="22" spans="1:5" ht="12.75">
      <c r="A22" t="s">
        <v>112</v>
      </c>
      <c r="B22" s="68">
        <v>1</v>
      </c>
      <c r="C22" s="69">
        <v>3000</v>
      </c>
      <c r="D22" s="69">
        <f>(B22*C22)</f>
        <v>3000</v>
      </c>
      <c r="E22" s="69">
        <f>D20+D21+D22</f>
        <v>6400</v>
      </c>
    </row>
    <row r="23" spans="2:5" ht="12.75">
      <c r="B23" s="68"/>
      <c r="C23" s="69"/>
      <c r="D23" s="69"/>
      <c r="E23" s="69"/>
    </row>
    <row r="24" spans="1:5" ht="12.75">
      <c r="A24" s="53" t="s">
        <v>118</v>
      </c>
      <c r="B24" s="68"/>
      <c r="C24" s="69"/>
      <c r="D24" s="69"/>
      <c r="E24" s="69"/>
    </row>
    <row r="25" spans="1:5" ht="12.75">
      <c r="A25" t="s">
        <v>114</v>
      </c>
      <c r="B25" s="68">
        <v>1</v>
      </c>
      <c r="C25" s="69">
        <v>2800</v>
      </c>
      <c r="D25" s="69">
        <f>(B25*C25)</f>
        <v>2800</v>
      </c>
      <c r="E25" s="69"/>
    </row>
    <row r="26" spans="1:5" ht="15">
      <c r="A26" t="s">
        <v>119</v>
      </c>
      <c r="B26" s="68">
        <v>2</v>
      </c>
      <c r="C26" s="69">
        <v>200</v>
      </c>
      <c r="D26" s="69">
        <f>(B26*C26)</f>
        <v>400</v>
      </c>
      <c r="E26" s="72">
        <f>D25+D26</f>
        <v>3200</v>
      </c>
    </row>
    <row r="27" spans="2:5" ht="12.75">
      <c r="B27" s="68"/>
      <c r="C27" s="69"/>
      <c r="D27" s="69"/>
      <c r="E27" s="69"/>
    </row>
    <row r="28" spans="1:5" ht="15">
      <c r="A28" s="53" t="s">
        <v>120</v>
      </c>
      <c r="B28" s="68"/>
      <c r="C28" s="69"/>
      <c r="D28" s="69"/>
      <c r="E28" s="73">
        <f>E7+E12+E17+E22+E26</f>
        <v>27000</v>
      </c>
    </row>
    <row r="29" spans="2:5" ht="12.75">
      <c r="B29" s="68"/>
      <c r="C29" s="69"/>
      <c r="D29" s="69"/>
      <c r="E29" s="69"/>
    </row>
    <row r="30" spans="2:5" ht="12.75">
      <c r="B30" s="68"/>
      <c r="C30" s="69"/>
      <c r="D30" s="69"/>
      <c r="E30" s="69"/>
    </row>
    <row r="31" spans="1:5" ht="12.75">
      <c r="A31" s="53" t="s">
        <v>125</v>
      </c>
      <c r="B31" s="68"/>
      <c r="C31" s="69"/>
      <c r="D31" s="69"/>
      <c r="E31" s="69"/>
    </row>
    <row r="32" spans="1:5" ht="12.75">
      <c r="A32" t="s">
        <v>121</v>
      </c>
      <c r="B32" s="68">
        <v>1350</v>
      </c>
      <c r="C32" s="69">
        <v>10</v>
      </c>
      <c r="D32" s="69">
        <f>(B32*C32)</f>
        <v>13500</v>
      </c>
      <c r="E32" s="69"/>
    </row>
    <row r="33" spans="1:5" ht="12.75">
      <c r="A33" t="s">
        <v>122</v>
      </c>
      <c r="B33" s="68">
        <v>100</v>
      </c>
      <c r="C33" s="69">
        <v>10</v>
      </c>
      <c r="D33" s="69">
        <f>(B33*C33)</f>
        <v>1000</v>
      </c>
      <c r="E33" s="69"/>
    </row>
    <row r="34" spans="2:5" ht="12.75">
      <c r="B34" s="68"/>
      <c r="C34" s="69"/>
      <c r="D34" s="69"/>
      <c r="E34" s="69"/>
    </row>
    <row r="35" spans="1:5" ht="15">
      <c r="A35" s="53" t="s">
        <v>123</v>
      </c>
      <c r="B35" s="68"/>
      <c r="C35" s="69"/>
      <c r="D35" s="69"/>
      <c r="E35" s="73">
        <f>D32+D33</f>
        <v>14500</v>
      </c>
    </row>
    <row r="36" spans="2:5" ht="12.75">
      <c r="B36" s="68"/>
      <c r="C36" s="69"/>
      <c r="D36" s="69"/>
      <c r="E36" s="69"/>
    </row>
    <row r="37" spans="1:5" ht="15">
      <c r="A37" s="53" t="s">
        <v>124</v>
      </c>
      <c r="B37" s="68"/>
      <c r="C37" s="69"/>
      <c r="D37" s="69"/>
      <c r="E37" s="74">
        <f>E28+E35</f>
        <v>41500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Southern Maine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System Dynamic Society</cp:lastModifiedBy>
  <dcterms:created xsi:type="dcterms:W3CDTF">2006-06-02T19:13:47Z</dcterms:created>
  <dcterms:modified xsi:type="dcterms:W3CDTF">2007-01-29T22:47:38Z</dcterms:modified>
  <cp:category/>
  <cp:version/>
  <cp:contentType/>
  <cp:contentStatus/>
</cp:coreProperties>
</file>