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8045" windowHeight="10500" tabRatio="785" activeTab="0"/>
  </bookViews>
  <sheets>
    <sheet name="Proposal Summary" sheetId="1" r:id="rId1"/>
    <sheet name="QuestionsToAsk" sheetId="2" r:id="rId2"/>
    <sheet name="Attendees" sheetId="3" r:id="rId3"/>
    <sheet name="MeetingRooms" sheetId="4" r:id="rId4"/>
    <sheet name="SleepingRooms" sheetId="5" r:id="rId5"/>
  </sheets>
  <definedNames>
    <definedName name="_xlnm.Print_Area" localSheetId="1">'QuestionsToAsk'!$A$1:$C$51</definedName>
    <definedName name="_xlnm.Print_Titles" localSheetId="0">'Proposal Summary'!$3:$7</definedName>
  </definedNames>
  <calcPr fullCalcOnLoad="1"/>
</workbook>
</file>

<file path=xl/comments1.xml><?xml version="1.0" encoding="utf-8"?>
<comments xmlns="http://schemas.openxmlformats.org/spreadsheetml/2006/main">
  <authors>
    <author>Roberta L. Spencer</author>
    <author>jmlyneis</author>
  </authors>
  <commentList>
    <comment ref="B14" authorId="0">
      <text>
        <r>
          <rPr>
            <b/>
            <sz val="8"/>
            <rFont val="Tahoma"/>
            <family val="0"/>
          </rPr>
          <t>Roberta L. Spencer:</t>
        </r>
        <r>
          <rPr>
            <sz val="8"/>
            <rFont val="Tahoma"/>
            <family val="0"/>
          </rPr>
          <t xml:space="preserve">
Round Trip airfare, estimate
</t>
        </r>
      </text>
    </comment>
    <comment ref="B82" authorId="1">
      <text>
        <r>
          <rPr>
            <b/>
            <sz val="8"/>
            <rFont val="Tahoma"/>
            <family val="0"/>
          </rPr>
          <t>jmlyneis:</t>
        </r>
        <r>
          <rPr>
            <sz val="8"/>
            <rFont val="Tahoma"/>
            <family val="0"/>
          </rPr>
          <t xml:space="preserve">
See attendees sheet; adjust for growth trends and location constraints</t>
        </r>
      </text>
    </comment>
    <comment ref="B47" authorId="1">
      <text>
        <r>
          <rPr>
            <b/>
            <sz val="8"/>
            <rFont val="Tahoma"/>
            <family val="0"/>
          </rPr>
          <t>jmlyneis:</t>
        </r>
        <r>
          <rPr>
            <sz val="8"/>
            <rFont val="Tahoma"/>
            <family val="0"/>
          </rPr>
          <t xml:space="preserve">
for example, banquet, susidies for invited speakers, special events</t>
        </r>
      </text>
    </comment>
    <comment ref="B77" authorId="1">
      <text>
        <r>
          <rPr>
            <b/>
            <sz val="8"/>
            <rFont val="Tahoma"/>
            <family val="0"/>
          </rPr>
          <t>jmlyneis:</t>
        </r>
        <r>
          <rPr>
            <sz val="8"/>
            <rFont val="Tahoma"/>
            <family val="0"/>
          </rPr>
          <t xml:space="preserve">
Obtain estimate from Executive Director</t>
        </r>
      </text>
    </comment>
    <comment ref="B78" authorId="1">
      <text>
        <r>
          <rPr>
            <b/>
            <sz val="8"/>
            <rFont val="Tahoma"/>
            <family val="0"/>
          </rPr>
          <t>jmlyneis:</t>
        </r>
        <r>
          <rPr>
            <sz val="8"/>
            <rFont val="Tahoma"/>
            <family val="0"/>
          </rPr>
          <t xml:space="preserve">
Obtain estimate from Executive Director</t>
        </r>
      </text>
    </comment>
    <comment ref="B79" authorId="1">
      <text>
        <r>
          <rPr>
            <b/>
            <sz val="8"/>
            <rFont val="Tahoma"/>
            <family val="0"/>
          </rPr>
          <t>jmlyneis:</t>
        </r>
        <r>
          <rPr>
            <sz val="8"/>
            <rFont val="Tahoma"/>
            <family val="0"/>
          </rPr>
          <t xml:space="preserve">
Estimate with input from Executive Director</t>
        </r>
      </text>
    </comment>
    <comment ref="E21" authorId="1">
      <text>
        <r>
          <rPr>
            <b/>
            <sz val="8"/>
            <rFont val="Tahoma"/>
            <family val="0"/>
          </rPr>
          <t>jmlyneis:</t>
        </r>
        <r>
          <rPr>
            <sz val="8"/>
            <rFont val="Tahoma"/>
            <family val="0"/>
          </rPr>
          <t xml:space="preserve">
Round trip in US $</t>
        </r>
      </text>
    </comment>
    <comment ref="D14" authorId="0">
      <text>
        <r>
          <rPr>
            <b/>
            <sz val="8"/>
            <rFont val="Tahoma"/>
            <family val="0"/>
          </rPr>
          <t>Roberta L. Spencer:</t>
        </r>
        <r>
          <rPr>
            <sz val="8"/>
            <rFont val="Tahoma"/>
            <family val="0"/>
          </rPr>
          <t xml:space="preserve">
Round Trip airfare, estimate
</t>
        </r>
      </text>
    </comment>
    <comment ref="D37" authorId="1">
      <text>
        <r>
          <rPr>
            <b/>
            <sz val="8"/>
            <rFont val="Tahoma"/>
            <family val="0"/>
          </rPr>
          <t>jmlyneis:</t>
        </r>
        <r>
          <rPr>
            <sz val="8"/>
            <rFont val="Tahoma"/>
            <family val="0"/>
          </rPr>
          <t xml:space="preserve">
Reception should be financed by local sponsors.</t>
        </r>
      </text>
    </comment>
    <comment ref="D38" authorId="1">
      <text>
        <r>
          <rPr>
            <b/>
            <sz val="8"/>
            <rFont val="Tahoma"/>
            <family val="0"/>
          </rPr>
          <t>jmlyneis:</t>
        </r>
        <r>
          <rPr>
            <sz val="8"/>
            <rFont val="Tahoma"/>
            <family val="0"/>
          </rPr>
          <t xml:space="preserve">
Banquet should be financed by local sponsors.</t>
        </r>
      </text>
    </comment>
    <comment ref="D45" authorId="0">
      <text>
        <r>
          <rPr>
            <b/>
            <sz val="8"/>
            <rFont val="Tahoma"/>
            <family val="0"/>
          </rPr>
          <t>Roberta L. Spencer:</t>
        </r>
        <r>
          <rPr>
            <sz val="8"/>
            <rFont val="Tahoma"/>
            <family val="0"/>
          </rPr>
          <t xml:space="preserve">
Examples of other supplies?</t>
        </r>
      </text>
    </comment>
    <comment ref="D50" authorId="0">
      <text>
        <r>
          <rPr>
            <b/>
            <sz val="8"/>
            <rFont val="Tahoma"/>
            <family val="0"/>
          </rPr>
          <t>Roberta L. Spencer:</t>
        </r>
        <r>
          <rPr>
            <sz val="8"/>
            <rFont val="Tahoma"/>
            <family val="0"/>
          </rPr>
          <t xml:space="preserve">
Examples of other supplies?</t>
        </r>
      </text>
    </comment>
    <comment ref="D64" authorId="1">
      <text>
        <r>
          <rPr>
            <b/>
            <sz val="8"/>
            <rFont val="Tahoma"/>
            <family val="0"/>
          </rPr>
          <t>jmlyneis:</t>
        </r>
        <r>
          <rPr>
            <sz val="8"/>
            <rFont val="Tahoma"/>
            <family val="0"/>
          </rPr>
          <t xml:space="preserve">
Distance from meeting rooms to sleeping rooms.</t>
        </r>
      </text>
    </comment>
    <comment ref="D62" authorId="1">
      <text>
        <r>
          <rPr>
            <b/>
            <sz val="8"/>
            <rFont val="Tahoma"/>
            <family val="0"/>
          </rPr>
          <t>jmlyneis:</t>
        </r>
        <r>
          <rPr>
            <sz val="8"/>
            <rFont val="Tahoma"/>
            <family val="0"/>
          </rPr>
          <t xml:space="preserve">
Distance from meeting rooms to sleeping rooms.</t>
        </r>
      </text>
    </comment>
    <comment ref="D77" authorId="1">
      <text>
        <r>
          <rPr>
            <b/>
            <sz val="8"/>
            <rFont val="Tahoma"/>
            <family val="0"/>
          </rPr>
          <t>jmlyneis:</t>
        </r>
        <r>
          <rPr>
            <sz val="8"/>
            <rFont val="Tahoma"/>
            <family val="0"/>
          </rPr>
          <t xml:space="preserve">
Obtain estimate from Executive Director</t>
        </r>
      </text>
    </comment>
    <comment ref="D78" authorId="1">
      <text>
        <r>
          <rPr>
            <b/>
            <sz val="8"/>
            <rFont val="Tahoma"/>
            <family val="0"/>
          </rPr>
          <t>jmlyneis:</t>
        </r>
        <r>
          <rPr>
            <sz val="8"/>
            <rFont val="Tahoma"/>
            <family val="0"/>
          </rPr>
          <t xml:space="preserve">
Obtain estimate from Executive Director</t>
        </r>
      </text>
    </comment>
    <comment ref="D79" authorId="1">
      <text>
        <r>
          <rPr>
            <b/>
            <sz val="8"/>
            <rFont val="Tahoma"/>
            <family val="0"/>
          </rPr>
          <t>jmlyneis:</t>
        </r>
        <r>
          <rPr>
            <sz val="8"/>
            <rFont val="Tahoma"/>
            <family val="0"/>
          </rPr>
          <t xml:space="preserve">
Estimate with input from Executive Director</t>
        </r>
      </text>
    </comment>
  </commentList>
</comments>
</file>

<file path=xl/comments2.xml><?xml version="1.0" encoding="utf-8"?>
<comments xmlns="http://schemas.openxmlformats.org/spreadsheetml/2006/main">
  <authors>
    <author>Roberta L. Spencer</author>
  </authors>
  <commentList>
    <comment ref="E2" authorId="0">
      <text>
        <r>
          <rPr>
            <b/>
            <sz val="8"/>
            <rFont val="Tahoma"/>
            <family val="0"/>
          </rPr>
          <t>Roberta L. Spencer:</t>
        </r>
        <r>
          <rPr>
            <sz val="8"/>
            <rFont val="Tahoma"/>
            <family val="0"/>
          </rPr>
          <t xml:space="preserve">
Approximate dates/timing of the event? Historically the dates are during the last two weeks of July.</t>
        </r>
      </text>
    </comment>
    <comment ref="E10" authorId="0">
      <text>
        <r>
          <rPr>
            <b/>
            <sz val="8"/>
            <rFont val="Tahoma"/>
            <family val="0"/>
          </rPr>
          <t>Roberta L. Spencer:</t>
        </r>
        <r>
          <rPr>
            <sz val="8"/>
            <rFont val="Tahoma"/>
            <family val="0"/>
          </rPr>
          <t xml:space="preserve">
Size of trade show space required? Plan on about 20 tables.</t>
        </r>
      </text>
    </comment>
    <comment ref="E13" authorId="0">
      <text>
        <r>
          <rPr>
            <b/>
            <sz val="8"/>
            <rFont val="Tahoma"/>
            <family val="0"/>
          </rPr>
          <t>Roberta L. Spencer:</t>
        </r>
        <r>
          <rPr>
            <sz val="8"/>
            <rFont val="Tahoma"/>
            <family val="0"/>
          </rPr>
          <t xml:space="preserve">
Number of attendees? 450 - 550 Is an estimate. </t>
        </r>
      </text>
    </comment>
    <comment ref="E14" authorId="0">
      <text>
        <r>
          <rPr>
            <b/>
            <sz val="8"/>
            <rFont val="Tahoma"/>
            <family val="0"/>
          </rPr>
          <t>Roberta L. Spencer:</t>
        </r>
        <r>
          <rPr>
            <sz val="8"/>
            <rFont val="Tahoma"/>
            <family val="0"/>
          </rPr>
          <t xml:space="preserve">
add 80 - 120 to registrants for conference banquet. Say 500 - 550 or so.
</t>
        </r>
      </text>
    </comment>
    <comment ref="E47" authorId="0">
      <text>
        <r>
          <rPr>
            <b/>
            <sz val="8"/>
            <rFont val="Tahoma"/>
            <family val="0"/>
          </rPr>
          <t>Roberta L. Spencer:</t>
        </r>
        <r>
          <rPr>
            <sz val="8"/>
            <rFont val="Tahoma"/>
            <family val="0"/>
          </rPr>
          <t xml:space="preserve">
Rooms for students/developing country attendees who need some assistance
</t>
        </r>
      </text>
    </comment>
  </commentList>
</comments>
</file>

<file path=xl/comments3.xml><?xml version="1.0" encoding="utf-8"?>
<comments xmlns="http://schemas.openxmlformats.org/spreadsheetml/2006/main">
  <authors>
    <author>Roberta L. Spencer</author>
  </authors>
  <commentList>
    <comment ref="H19" authorId="0">
      <text>
        <r>
          <rPr>
            <b/>
            <sz val="8"/>
            <rFont val="Tahoma"/>
            <family val="0"/>
          </rPr>
          <t>Roberta L. Spencer:</t>
        </r>
        <r>
          <rPr>
            <sz val="8"/>
            <rFont val="Tahoma"/>
            <family val="0"/>
          </rPr>
          <t xml:space="preserve">
4 financial aid, 10 conf scholarship
</t>
        </r>
      </text>
    </comment>
    <comment ref="H20" authorId="0">
      <text>
        <r>
          <rPr>
            <b/>
            <sz val="8"/>
            <rFont val="Tahoma"/>
            <family val="0"/>
          </rPr>
          <t>Roberta L. Spencer:</t>
        </r>
        <r>
          <rPr>
            <sz val="8"/>
            <rFont val="Tahoma"/>
            <family val="0"/>
          </rPr>
          <t xml:space="preserve">
33 sponsors, 6 program invites
</t>
        </r>
      </text>
    </comment>
  </commentList>
</comments>
</file>

<file path=xl/comments4.xml><?xml version="1.0" encoding="utf-8"?>
<comments xmlns="http://schemas.openxmlformats.org/spreadsheetml/2006/main">
  <authors>
    <author>Roberta L. Spencer</author>
  </authors>
  <commentList>
    <comment ref="D18" authorId="0">
      <text>
        <r>
          <rPr>
            <b/>
            <sz val="8"/>
            <rFont val="Tahoma"/>
            <family val="0"/>
          </rPr>
          <t>Roberta L. Spencer:</t>
        </r>
        <r>
          <rPr>
            <sz val="8"/>
            <rFont val="Tahoma"/>
            <family val="0"/>
          </rPr>
          <t xml:space="preserve">
Modeling Assistance Workshop Rooms
</t>
        </r>
      </text>
    </comment>
  </commentList>
</comments>
</file>

<file path=xl/sharedStrings.xml><?xml version="1.0" encoding="utf-8"?>
<sst xmlns="http://schemas.openxmlformats.org/spreadsheetml/2006/main" count="396" uniqueCount="292">
  <si>
    <t>1.  Unique/Attractive Features</t>
  </si>
  <si>
    <t xml:space="preserve">       From Boston</t>
  </si>
  <si>
    <t xml:space="preserve">        Travel Time</t>
  </si>
  <si>
    <t>3.  Meal and Accomodation Costs</t>
  </si>
  <si>
    <t xml:space="preserve">       Breakfast</t>
  </si>
  <si>
    <t xml:space="preserve">       Lunch</t>
  </si>
  <si>
    <t xml:space="preserve">       Dinner</t>
  </si>
  <si>
    <t xml:space="preserve">     Total M &amp; A Cost Per Day</t>
  </si>
  <si>
    <t xml:space="preserve">     Total M &amp; A Cost 4 Days</t>
  </si>
  <si>
    <t xml:space="preserve">       Meeting Rooms</t>
  </si>
  <si>
    <t xml:space="preserve">       AV Equipment</t>
  </si>
  <si>
    <t>5.  Program Features</t>
  </si>
  <si>
    <t>6.  Facility Characteristics</t>
  </si>
  <si>
    <t>7.  Manageablity of Risk</t>
  </si>
  <si>
    <t>8  Local Host</t>
  </si>
  <si>
    <t>General</t>
  </si>
  <si>
    <t>Facilities/Meeting Space</t>
  </si>
  <si>
    <t>Adequacy of elevators/stairs</t>
  </si>
  <si>
    <t>Flow of space (convenient and easy or separated)</t>
  </si>
  <si>
    <t>In meeting rooms, what type of chairs (Ergronomic)</t>
  </si>
  <si>
    <t>Internet access in guest rooms</t>
  </si>
  <si>
    <t>Adequate exhibit area</t>
  </si>
  <si>
    <t>Geographic location</t>
  </si>
  <si>
    <t>Conference center relative to airport</t>
  </si>
  <si>
    <t>Services</t>
  </si>
  <si>
    <t>Restaurants nearby</t>
  </si>
  <si>
    <t>AV services (can we bring in our own, can we contract outside the hotel)</t>
  </si>
  <si>
    <t>Food</t>
  </si>
  <si>
    <t>Options for different events</t>
  </si>
  <si>
    <t>Incentives</t>
  </si>
  <si>
    <t>What are the room taxes in total</t>
  </si>
  <si>
    <t>Individual call in for reservation</t>
  </si>
  <si>
    <t>What is policy after cut off date</t>
  </si>
  <si>
    <t>Reservations through wholesaler on Internet, count toward block</t>
  </si>
  <si>
    <t>Public transportion to attactions nearby</t>
  </si>
  <si>
    <t>Meeting Rooms</t>
  </si>
  <si>
    <t>50 - 100</t>
  </si>
  <si>
    <t>What is provided in conference office space</t>
  </si>
  <si>
    <t>Comp Program Manager's Room</t>
  </si>
  <si>
    <t>Comp Conference Chair's Room</t>
  </si>
  <si>
    <t xml:space="preserve">Adequate Registration Table area </t>
  </si>
  <si>
    <t xml:space="preserve">Comp room for site visits and local meetings for conference personnel before conference </t>
  </si>
  <si>
    <t>Complimentary Welcome Reception</t>
  </si>
  <si>
    <t>How many rooms are in the hotel</t>
  </si>
  <si>
    <t>Early/late rooms to count for block</t>
  </si>
  <si>
    <t>Comp sponsorship rooms in addition to above</t>
  </si>
  <si>
    <t>Saturday</t>
  </si>
  <si>
    <t>Sunday</t>
  </si>
  <si>
    <t>Flexible end of the day times for rooms</t>
  </si>
  <si>
    <t>Rooms available at 7 AM each day</t>
  </si>
  <si>
    <t>M-W</t>
  </si>
  <si>
    <t>Thursday</t>
  </si>
  <si>
    <t>Auxilary seating and small gathering spaces with upholstered furniture</t>
  </si>
  <si>
    <t>Costs of breaks, reception, banquet, etc.</t>
  </si>
  <si>
    <t>Bathrooms - locations to meeting spaces, large enough, specifically women's rooms.</t>
  </si>
  <si>
    <t>Guaranteed food prices, no percentage increase per year</t>
  </si>
  <si>
    <t>What are the available dates?</t>
  </si>
  <si>
    <t>What is service charge on food/beverages?</t>
  </si>
  <si>
    <t>What is provided by hotel in meeting rooms (flip chart, white boards, water, etc)</t>
  </si>
  <si>
    <t>Cost of room, room sharing (single-double the same, then add for extra person)</t>
  </si>
  <si>
    <r>
      <t xml:space="preserve">Comp Conference Manager's Room with conference/dining table for </t>
    </r>
    <r>
      <rPr>
        <b/>
        <sz val="10"/>
        <color indexed="10"/>
        <rFont val="Arial"/>
        <family val="2"/>
      </rPr>
      <t>before</t>
    </r>
    <r>
      <rPr>
        <sz val="10"/>
        <color indexed="10"/>
        <rFont val="Arial"/>
        <family val="2"/>
      </rPr>
      <t>/during conference</t>
    </r>
  </si>
  <si>
    <t>Guest rooms/Facilities</t>
  </si>
  <si>
    <t>Comp room &amp; pick up count for every room associated w/ our group &amp; all dates (including before &amp; after conf dates)</t>
  </si>
  <si>
    <t>Maximum seating in plenary room, theater style</t>
  </si>
  <si>
    <t>Maximum banquet style for conference banquet</t>
  </si>
  <si>
    <t>Comments</t>
  </si>
  <si>
    <t>Distance from sleeping rooms to meeting space</t>
  </si>
  <si>
    <t>Exhibitors' tables and chairs supplied at no cost</t>
  </si>
  <si>
    <t>2000 Norway</t>
  </si>
  <si>
    <t xml:space="preserve">2001 Atlanta </t>
  </si>
  <si>
    <t>Members - paying</t>
  </si>
  <si>
    <t>Early</t>
  </si>
  <si>
    <t>Mid</t>
  </si>
  <si>
    <t>Late</t>
  </si>
  <si>
    <t>Non-Members - paying</t>
  </si>
  <si>
    <t>Day - paying</t>
  </si>
  <si>
    <t>Students - paying</t>
  </si>
  <si>
    <t>Organizers/Volunteers/Awards</t>
  </si>
  <si>
    <t>Scholarships</t>
  </si>
  <si>
    <t>Sponsors Complimentary</t>
  </si>
  <si>
    <t>TOTAL</t>
  </si>
  <si>
    <t>Actually attended</t>
  </si>
  <si>
    <t>Adequate poster area to hold 20 poster boards</t>
  </si>
  <si>
    <t>Is there a food and beverage minimum?</t>
  </si>
  <si>
    <t>What services can be provided to exhibitors including AV, Internet, rental of equipment, etc.</t>
  </si>
  <si>
    <t>Availability of poster boards and cost</t>
  </si>
  <si>
    <t>Bonus weekend with dinner or breakfast to promote early registration and reservation</t>
  </si>
  <si>
    <t>In general - these are our meeting room needs:</t>
  </si>
  <si>
    <t>Day</t>
  </si>
  <si>
    <t>Amount</t>
  </si>
  <si>
    <t>Number of People</t>
  </si>
  <si>
    <t>office</t>
  </si>
  <si>
    <t>1 - 8</t>
  </si>
  <si>
    <t>secure storage</t>
  </si>
  <si>
    <t>0</t>
  </si>
  <si>
    <t>small meeting room</t>
  </si>
  <si>
    <t>8</t>
  </si>
  <si>
    <t>System Dynamics Society</t>
  </si>
  <si>
    <t>Milne 300 - Rockefeller College</t>
  </si>
  <si>
    <t>University at Albany</t>
  </si>
  <si>
    <t>State University of New York</t>
  </si>
  <si>
    <t>registration area</t>
  </si>
  <si>
    <t>10 - 100</t>
  </si>
  <si>
    <t>Albany, NY 12222   USA</t>
  </si>
  <si>
    <t>informal gathering area during registration</t>
  </si>
  <si>
    <t>50 - 150</t>
  </si>
  <si>
    <t>518-442-3865</t>
  </si>
  <si>
    <t>board room for PC meeting</t>
  </si>
  <si>
    <t>system.dynamics@albany.edu</t>
  </si>
  <si>
    <t>theatre style for PhD Colloquium</t>
  </si>
  <si>
    <t>preconference workshop rooms</t>
  </si>
  <si>
    <t>MAW</t>
  </si>
  <si>
    <t>6 - 12</t>
  </si>
  <si>
    <t>Tables/Exhibitor area (set up)</t>
  </si>
  <si>
    <t>30</t>
  </si>
  <si>
    <t>Easels for conference/sponsor posters</t>
  </si>
  <si>
    <t>N/A</t>
  </si>
  <si>
    <t>bulletin boards</t>
  </si>
  <si>
    <t>10 - 30</t>
  </si>
  <si>
    <t>Tables/Exhibitor area</t>
  </si>
  <si>
    <t>300</t>
  </si>
  <si>
    <t>6 - 8</t>
  </si>
  <si>
    <t>parallel</t>
  </si>
  <si>
    <t>plenary</t>
  </si>
  <si>
    <t>500+</t>
  </si>
  <si>
    <t>Exhibitors' Lounge</t>
  </si>
  <si>
    <t>12</t>
  </si>
  <si>
    <t>20 - 25</t>
  </si>
  <si>
    <t>Poster boards (hallway or large room)</t>
  </si>
  <si>
    <t>1 - 2</t>
  </si>
  <si>
    <t>10 - 50 May move to office</t>
  </si>
  <si>
    <t>board room for debriefing meeting</t>
  </si>
  <si>
    <t>Category</t>
  </si>
  <si>
    <t>Question</t>
  </si>
  <si>
    <t>Italy 2002:</t>
  </si>
  <si>
    <t>Location</t>
  </si>
  <si>
    <t xml:space="preserve">NYC 2003: </t>
  </si>
  <si>
    <t xml:space="preserve">Oxford 2004: </t>
  </si>
  <si>
    <t xml:space="preserve">Boston 2005: </t>
  </si>
  <si>
    <t>(taxes included)</t>
  </si>
  <si>
    <t xml:space="preserve">In all these locations, the meeting rooms are complimentary, depending on guaranteeing that we fill </t>
  </si>
  <si>
    <t xml:space="preserve">We have paid extra for any food item. Food items have included 2 refreshment breaks per day, receptions, </t>
  </si>
  <si>
    <t xml:space="preserve">a banquet dinner and sometimes lunches, but only when the location is remote. This is all flexible and </t>
  </si>
  <si>
    <t>depends on the site and how they do business.</t>
  </si>
  <si>
    <t>Room prices ranged from:</t>
  </si>
  <si>
    <r>
      <t xml:space="preserve">US$65 per person per night in a double and </t>
    </r>
    <r>
      <rPr>
        <b/>
        <sz val="10"/>
        <rFont val="Arial"/>
        <family val="2"/>
      </rPr>
      <t>US$95</t>
    </r>
    <r>
      <rPr>
        <sz val="10"/>
        <rFont val="Arial"/>
        <family val="2"/>
      </rPr>
      <t xml:space="preserve"> for a single, to the most expensive </t>
    </r>
  </si>
  <si>
    <r>
      <t xml:space="preserve">room of </t>
    </r>
    <r>
      <rPr>
        <b/>
        <sz val="10"/>
        <rFont val="Arial"/>
        <family val="2"/>
      </rPr>
      <t>US$155</t>
    </r>
    <r>
      <rPr>
        <sz val="10"/>
        <rFont val="Arial"/>
        <family val="2"/>
      </rPr>
      <t xml:space="preserve"> for a single. (taxes included)</t>
    </r>
  </si>
  <si>
    <r>
      <t xml:space="preserve">US$83 per person per night in a double and </t>
    </r>
    <r>
      <rPr>
        <b/>
        <sz val="10"/>
        <rFont val="Arial"/>
        <family val="2"/>
      </rPr>
      <t>US$166</t>
    </r>
    <r>
      <rPr>
        <sz val="10"/>
        <rFont val="Arial"/>
        <family val="2"/>
      </rPr>
      <t xml:space="preserve"> for a single (taxes included)</t>
    </r>
  </si>
  <si>
    <r>
      <t xml:space="preserve">Dormitory rooms at Oxford College are </t>
    </r>
    <r>
      <rPr>
        <b/>
        <sz val="10"/>
        <rFont val="Arial"/>
        <family val="2"/>
      </rPr>
      <t>US$65</t>
    </r>
    <r>
      <rPr>
        <sz val="10"/>
        <rFont val="Arial"/>
        <family val="2"/>
      </rPr>
      <t xml:space="preserve"> per person per night in a single room </t>
    </r>
  </si>
  <si>
    <r>
      <t xml:space="preserve">US$74 per person per night in a double and </t>
    </r>
    <r>
      <rPr>
        <b/>
        <sz val="10"/>
        <rFont val="Arial"/>
        <family val="2"/>
      </rPr>
      <t>US$148</t>
    </r>
    <r>
      <rPr>
        <sz val="10"/>
        <rFont val="Arial"/>
        <family val="2"/>
      </rPr>
      <t xml:space="preserve"> for a single (taxes included)</t>
    </r>
  </si>
  <si>
    <t>Cost and Time from Major Airport to Conference Venue</t>
  </si>
  <si>
    <t xml:space="preserve">        Frequency of trips</t>
  </si>
  <si>
    <t xml:space="preserve">     Welcome Reception</t>
  </si>
  <si>
    <t xml:space="preserve">     Banquet</t>
  </si>
  <si>
    <t xml:space="preserve">       Distance between rooms</t>
  </si>
  <si>
    <t xml:space="preserve">       Space for posters/exhibitors</t>
  </si>
  <si>
    <t xml:space="preserve">     Chapter/University sponsor</t>
  </si>
  <si>
    <t xml:space="preserve">        volunteers</t>
  </si>
  <si>
    <t>To Major Airport Near Conference Venue</t>
  </si>
  <si>
    <t xml:space="preserve">        Cost</t>
  </si>
  <si>
    <t xml:space="preserve">      Subtotal Facilities</t>
  </si>
  <si>
    <t>Cost Summary</t>
  </si>
  <si>
    <t xml:space="preserve">      Estimated Head Office Cost</t>
  </si>
  <si>
    <t xml:space="preserve">      Projected Registration Fee</t>
  </si>
  <si>
    <t>2002
Italy</t>
  </si>
  <si>
    <t>2003
NYC</t>
  </si>
  <si>
    <t>2004
Oxford</t>
  </si>
  <si>
    <t>PhD Colloquium</t>
  </si>
  <si>
    <t>2.  Travel Costs in US$</t>
  </si>
  <si>
    <t>Regular Attendee</t>
  </si>
  <si>
    <t>Main Hotel / Site:</t>
  </si>
  <si>
    <t xml:space="preserve">       Room including taxes</t>
  </si>
  <si>
    <t xml:space="preserve">      M &amp; A Cost 4 Days</t>
  </si>
  <si>
    <t xml:space="preserve">      Local Transport per person</t>
  </si>
  <si>
    <t xml:space="preserve">     Program Chair</t>
  </si>
  <si>
    <t xml:space="preserve">     Other</t>
  </si>
  <si>
    <t xml:space="preserve">       Maximum Capacity -- Hotel Sleeping Rooms</t>
  </si>
  <si>
    <t xml:space="preserve">       Maximum Capacity -- Plenary Theatre Style</t>
  </si>
  <si>
    <t xml:space="preserve">     Local Co-hosts</t>
  </si>
  <si>
    <t xml:space="preserve">     Conference Partners</t>
  </si>
  <si>
    <t>Student Attendee</t>
  </si>
  <si>
    <t xml:space="preserve">     Likely number of student or other</t>
  </si>
  <si>
    <t>4 - 6 tables</t>
  </si>
  <si>
    <t>small conference room table and chairs</t>
  </si>
  <si>
    <t>Audio Visual and 
Room Needs</t>
  </si>
  <si>
    <t>3 - 4 skirted tables with chairs</t>
  </si>
  <si>
    <t>flexible</t>
  </si>
  <si>
    <t>conference table with chairs for +/-15, extra chairs around perimeter of room; flip chart, white board, OHP</t>
  </si>
  <si>
    <t>theatre style for PhD Colloquium (breakout)</t>
  </si>
  <si>
    <t>MAW banquet or classroom style</t>
  </si>
  <si>
    <t>flip chart(s), white board(s)</t>
  </si>
  <si>
    <t>skirted tables with chairs, wastepaper baskets, electric supply, Internet supply</t>
  </si>
  <si>
    <t>same as Sunday</t>
  </si>
  <si>
    <t>2 skirted tables with chairs</t>
  </si>
  <si>
    <t>small table and chairs, other comfortable seating</t>
  </si>
  <si>
    <t>20 - 25 poster boards</t>
  </si>
  <si>
    <t>same as Sunday or smaller</t>
  </si>
  <si>
    <t>office (satchel stuffing)</t>
  </si>
  <si>
    <t>AM and PM Refreshment Break Area(s) 
   near poster display and exhibitor tables</t>
  </si>
  <si>
    <t>300+</t>
  </si>
  <si>
    <t>desk, 1 - 2 work tables, phone, Internet connection, chairs</t>
  </si>
  <si>
    <t>flip chart(s), white board, OHP, LCD Projector, Screen(s)</t>
  </si>
  <si>
    <t>flip chart(s), white board, OHP, LCD Projector, Screen(s), podium/lecturn and microphone if needed</t>
  </si>
  <si>
    <t>flip chart(s), white board, OHP, LCD Projector, podium/lecturn, mic/sound system, audience mics</t>
  </si>
  <si>
    <t xml:space="preserve">        Mode</t>
  </si>
  <si>
    <t>Cost including Airfare</t>
  </si>
  <si>
    <t xml:space="preserve">       From Brussels</t>
  </si>
  <si>
    <t xml:space="preserve">       From Seoul</t>
  </si>
  <si>
    <t xml:space="preserve">      Estimated Sponsorship</t>
  </si>
  <si>
    <t xml:space="preserve"> </t>
  </si>
  <si>
    <t xml:space="preserve">      Budgeted Surplus</t>
  </si>
  <si>
    <t>4.  Direct Onsite Conference Costs</t>
  </si>
  <si>
    <t xml:space="preserve">      Total Direct Onsite Conference Costs</t>
  </si>
  <si>
    <t xml:space="preserve">      Total Direct Onsite Per Person Cost</t>
  </si>
  <si>
    <t xml:space="preserve">     Total Conference Costs</t>
  </si>
  <si>
    <t>Per Person Costs</t>
  </si>
  <si>
    <t xml:space="preserve">    Estimated Total Cost Per Person</t>
  </si>
  <si>
    <t xml:space="preserve">      Attendance by Type</t>
  </si>
  <si>
    <t>Student Discount</t>
  </si>
  <si>
    <t>Regular Attendance</t>
  </si>
  <si>
    <t>Fraction Students</t>
  </si>
  <si>
    <t>Total Paying</t>
  </si>
  <si>
    <t xml:space="preserve">Nijmegen 2006: </t>
  </si>
  <si>
    <t xml:space="preserve">accumulated room nights. We have always been able to fill the rooms over the 4 day conference. </t>
  </si>
  <si>
    <t>2005 Boston</t>
  </si>
  <si>
    <r>
      <t xml:space="preserve">Range of hotels from </t>
    </r>
    <r>
      <rPr>
        <b/>
        <sz val="10"/>
        <rFont val="Arial"/>
        <family val="2"/>
      </rPr>
      <t>$50</t>
    </r>
    <r>
      <rPr>
        <sz val="10"/>
        <rFont val="Arial"/>
        <family val="2"/>
      </rPr>
      <t xml:space="preserve"> to </t>
    </r>
    <r>
      <rPr>
        <b/>
        <sz val="10"/>
        <rFont val="Arial"/>
        <family val="2"/>
      </rPr>
      <t>$185</t>
    </r>
    <r>
      <rPr>
        <sz val="10"/>
        <rFont val="Arial"/>
        <family val="2"/>
      </rPr>
      <t xml:space="preserve"> per night </t>
    </r>
  </si>
  <si>
    <t>Student Percentage</t>
  </si>
  <si>
    <t xml:space="preserve">  Facilities</t>
  </si>
  <si>
    <t xml:space="preserve">       Supplies, Printing &amp; Other</t>
  </si>
  <si>
    <t xml:space="preserve">  Program Costs</t>
  </si>
  <si>
    <t xml:space="preserve">     Mandatory (Brochure, Proceedings, etc.)</t>
  </si>
  <si>
    <t xml:space="preserve">     Optional:</t>
  </si>
  <si>
    <t xml:space="preserve">        Program Chair</t>
  </si>
  <si>
    <t xml:space="preserve">        Souvenirs</t>
  </si>
  <si>
    <t xml:space="preserve">        Reception</t>
  </si>
  <si>
    <t xml:space="preserve">        Banquet</t>
  </si>
  <si>
    <t xml:space="preserve">        Coffee Breaks/Lunches</t>
  </si>
  <si>
    <t xml:space="preserve">       Total Program Costs</t>
  </si>
  <si>
    <t>Estimate Provided by SD Society</t>
  </si>
  <si>
    <t>Relevant Historical Data</t>
  </si>
  <si>
    <t>Attendance &amp; Cost Breakdown</t>
  </si>
  <si>
    <t>($25-30K if rented)</t>
  </si>
  <si>
    <t xml:space="preserve">     Estimated Attendance</t>
  </si>
  <si>
    <t>Pre-Proposal Comparison -- NA 2009</t>
  </si>
  <si>
    <r>
      <t>Location:</t>
    </r>
    <r>
      <rPr>
        <b/>
        <sz val="8"/>
        <color indexed="10"/>
        <rFont val="Arial"/>
        <family val="2"/>
      </rPr>
      <t xml:space="preserve"> Holiday Inn by the Bay Portland, Maine</t>
    </r>
  </si>
  <si>
    <t>Located just off the Portland's arts district, The Holiday Inn by the Bay is an ideal location for this conference.  The hotel is large enough to accommodate all meeting, exhibit and overnight space. Conference attendees will not need a car while staying.  The hotel is within easy walking distance of Portland's famous Old Port district.  Portland is within easy driving distance of Freeport, home to L.L. Bean, and numerous other beaches and summer attractions.</t>
  </si>
  <si>
    <t>Logan Airport to Portland Transportation Center</t>
  </si>
  <si>
    <t>Portland Jetport to Conference Venue</t>
  </si>
  <si>
    <t>Bus (Concord Trailways)</t>
  </si>
  <si>
    <t>shuttle</t>
  </si>
  <si>
    <t>$5 - $10</t>
  </si>
  <si>
    <t>2 hours</t>
  </si>
  <si>
    <t>15 minutes</t>
  </si>
  <si>
    <t>17 per day</t>
  </si>
  <si>
    <t>continuously</t>
  </si>
  <si>
    <t>Regular Attendee (meal estimates are high end)</t>
  </si>
  <si>
    <t>Portland Hall (5-6 blocks away on foot)</t>
  </si>
  <si>
    <t>Boston-area person TBD</t>
  </si>
  <si>
    <t>Included</t>
  </si>
  <si>
    <t>$36 per person for food service/meeting room rental may be waived.  (Continental breakfast, am break, lunch , pm break)</t>
  </si>
  <si>
    <t>Sleeping and meeting rooms in same facility.  Fourteen total meeting rooms on two floors.  End to end, the building is approximately 220 feet long, so the meeting rooms are not far apart.</t>
  </si>
  <si>
    <t>72  8x10 booths in adjacent Casco Bay Meeting Hall.  Also, the first floor has close to 200 feet of fairly wide corridor space for posters (Wider than Roosevelt in NYC, narrower than Seaport in Boston).</t>
  </si>
  <si>
    <t>Local direct costs can be locked in with US$ pricing.</t>
  </si>
  <si>
    <t>University of Southern Maine</t>
  </si>
  <si>
    <t>Speculative: L.L. Bean, TD Banknorth, UNUMProvident, Bath Iron Works</t>
  </si>
  <si>
    <t>TBD</t>
  </si>
  <si>
    <t>Conference Chair:  John Voyer, University of Southern Maine</t>
  </si>
  <si>
    <r>
      <t>Location:</t>
    </r>
    <r>
      <rPr>
        <b/>
        <sz val="8"/>
        <color indexed="10"/>
        <rFont val="Arial"/>
        <family val="2"/>
      </rPr>
      <t xml:space="preserve"> Albuquerque, New Mexico</t>
    </r>
  </si>
  <si>
    <t>See also:</t>
  </si>
  <si>
    <t>Proposed Dates:  July 18-23, 2009</t>
  </si>
  <si>
    <t>Proposed Dates: July 26 - 30, 2009</t>
  </si>
  <si>
    <t>Shuttle/Taxi</t>
  </si>
  <si>
    <t>On demand</t>
  </si>
  <si>
    <t>Local Airport to Conference Venue</t>
  </si>
  <si>
    <t xml:space="preserve">       From Tokyo</t>
  </si>
  <si>
    <t>Old Town Neighboorhood</t>
  </si>
  <si>
    <t>Hotel Albuquerque</t>
  </si>
  <si>
    <t>Rio Grande Inn</t>
  </si>
  <si>
    <t>Andrew Ford, Aldo Zagonel, Ignacio Martinez</t>
  </si>
  <si>
    <t>Sandia National Laboratories/Hotel</t>
  </si>
  <si>
    <t>Yes</t>
  </si>
  <si>
    <t>Free with $50,000 food/beverage</t>
  </si>
  <si>
    <t>Provided by Local Host</t>
  </si>
  <si>
    <t>Free</t>
  </si>
  <si>
    <t>NA</t>
  </si>
  <si>
    <t>1/2 mile</t>
  </si>
  <si>
    <t>Hotel ground floor, large hallways</t>
  </si>
  <si>
    <t>Sandia National Laboratories</t>
  </si>
  <si>
    <t>Los Alamos National Laboratory, U of New Mexico, Argonne National Laboratory, Idaho National Laboratory</t>
  </si>
  <si>
    <t>See also: "ISDC 2009 Albuquerque"</t>
  </si>
  <si>
    <t>See ISDC 2009 Albuquerque</t>
  </si>
  <si>
    <t>Conference Chair: Len Malczynski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</si>
</sst>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_(&quot;$&quot;* #,##0.0_);_(&quot;$&quot;* \(#,##0.0\);_(&quot;$&quot;* &quot;-&quot;??_);_(@_)"/>
    <numFmt numFmtId="169" formatCode="_(&quot;$&quot;* #,##0_);_(&quot;$&quot;* \(#,##0\);_(&quot;$&quot;* &quot;-&quot;??_);_(@_)"/>
    <numFmt numFmtId="170" formatCode="&quot;$&quot;#,##0.00"/>
    <numFmt numFmtId="171" formatCode="0.00000"/>
    <numFmt numFmtId="172" formatCode="0.0000"/>
    <numFmt numFmtId="173" formatCode="0.000"/>
    <numFmt numFmtId="174" formatCode="&quot;$&quot;#,##0.0"/>
  </numFmts>
  <fonts count="19">
    <font>
      <sz val="10"/>
      <name val="Arial"/>
      <family val="0"/>
    </font>
    <font>
      <sz val="10"/>
      <color indexed="10"/>
      <name val="Arial"/>
      <family val="2"/>
    </font>
    <font>
      <sz val="10"/>
      <color indexed="53"/>
      <name val="Arial"/>
      <family val="2"/>
    </font>
    <font>
      <b/>
      <sz val="10"/>
      <color indexed="10"/>
      <name val="Arial"/>
      <family val="2"/>
    </font>
    <font>
      <sz val="8"/>
      <name val="Tahoma"/>
      <family val="0"/>
    </font>
    <font>
      <b/>
      <sz val="8"/>
      <name val="Tahoma"/>
      <family val="0"/>
    </font>
    <font>
      <sz val="8"/>
      <name val="Arial"/>
      <family val="0"/>
    </font>
    <font>
      <b/>
      <sz val="10"/>
      <name val="Arial"/>
      <family val="2"/>
    </font>
    <font>
      <u val="single"/>
      <sz val="10"/>
      <color indexed="12"/>
      <name val="Arial"/>
      <family val="0"/>
    </font>
    <font>
      <b/>
      <sz val="12"/>
      <name val="Arial"/>
      <family val="2"/>
    </font>
    <font>
      <b/>
      <sz val="8"/>
      <name val="Arial"/>
      <family val="0"/>
    </font>
    <font>
      <i/>
      <sz val="8"/>
      <name val="Arial"/>
      <family val="0"/>
    </font>
    <font>
      <sz val="12"/>
      <name val="Arial"/>
      <family val="2"/>
    </font>
    <font>
      <b/>
      <sz val="8"/>
      <color indexed="10"/>
      <name val="Arial"/>
      <family val="2"/>
    </font>
    <font>
      <b/>
      <i/>
      <sz val="10"/>
      <name val="Arial"/>
      <family val="2"/>
    </font>
    <font>
      <sz val="8"/>
      <color indexed="10"/>
      <name val="Arial"/>
      <family val="0"/>
    </font>
    <font>
      <b/>
      <i/>
      <sz val="8"/>
      <name val="Arial"/>
      <family val="2"/>
    </font>
    <font>
      <sz val="8"/>
      <color indexed="12"/>
      <name val="Arial"/>
      <family val="0"/>
    </font>
    <font>
      <sz val="10"/>
      <color indexed="12"/>
      <name val="Arial"/>
      <family val="0"/>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2"/>
        <bgColor indexed="64"/>
      </patternFill>
    </fill>
  </fills>
  <borders count="19">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0" fontId="2" fillId="0" borderId="0" xfId="0" applyFont="1" applyAlignment="1">
      <alignment/>
    </xf>
    <xf numFmtId="0" fontId="1" fillId="2" borderId="0" xfId="0" applyFont="1" applyFill="1" applyAlignment="1">
      <alignment/>
    </xf>
    <xf numFmtId="0" fontId="2" fillId="2" borderId="0" xfId="0" applyFont="1" applyFill="1" applyAlignment="1">
      <alignment/>
    </xf>
    <xf numFmtId="0" fontId="2" fillId="0" borderId="0" xfId="0" applyFont="1" applyFill="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Alignment="1">
      <alignment horizontal="right"/>
    </xf>
    <xf numFmtId="49" fontId="0" fillId="0" borderId="0" xfId="0" applyNumberFormat="1" applyAlignment="1">
      <alignment horizontal="right"/>
    </xf>
    <xf numFmtId="49" fontId="0" fillId="0" borderId="0" xfId="0" applyNumberFormat="1" applyAlignment="1">
      <alignment/>
    </xf>
    <xf numFmtId="0" fontId="8" fillId="0" borderId="0" xfId="19" applyAlignment="1">
      <alignment/>
    </xf>
    <xf numFmtId="0" fontId="7" fillId="3" borderId="1" xfId="0" applyFont="1" applyFill="1" applyBorder="1" applyAlignment="1">
      <alignment/>
    </xf>
    <xf numFmtId="0" fontId="7" fillId="0" borderId="1" xfId="0" applyFont="1" applyBorder="1" applyAlignment="1">
      <alignment/>
    </xf>
    <xf numFmtId="0" fontId="7" fillId="0" borderId="0" xfId="0" applyFont="1" applyBorder="1" applyAlignment="1">
      <alignment/>
    </xf>
    <xf numFmtId="0" fontId="1" fillId="0" borderId="0" xfId="0" applyFont="1" applyFill="1" applyAlignment="1">
      <alignment/>
    </xf>
    <xf numFmtId="0" fontId="9" fillId="0" borderId="0" xfId="0" applyFont="1" applyAlignment="1">
      <alignment/>
    </xf>
    <xf numFmtId="0" fontId="7" fillId="3" borderId="2" xfId="0" applyFont="1" applyFill="1" applyBorder="1" applyAlignment="1">
      <alignment/>
    </xf>
    <xf numFmtId="0" fontId="0" fillId="0" borderId="0" xfId="0" applyAlignment="1">
      <alignment/>
    </xf>
    <xf numFmtId="0" fontId="1" fillId="0" borderId="0" xfId="0" applyFont="1" applyAlignment="1">
      <alignment wrapText="1"/>
    </xf>
    <xf numFmtId="0" fontId="6" fillId="0" borderId="3" xfId="0" applyFont="1" applyBorder="1" applyAlignment="1">
      <alignment/>
    </xf>
    <xf numFmtId="0" fontId="6" fillId="0" borderId="4" xfId="0" applyFont="1" applyBorder="1" applyAlignment="1">
      <alignment/>
    </xf>
    <xf numFmtId="0" fontId="10" fillId="0" borderId="5" xfId="0" applyFont="1" applyBorder="1" applyAlignment="1">
      <alignment/>
    </xf>
    <xf numFmtId="0" fontId="6" fillId="0" borderId="5" xfId="0" applyFont="1" applyBorder="1" applyAlignment="1">
      <alignment/>
    </xf>
    <xf numFmtId="0" fontId="6" fillId="0" borderId="2" xfId="0" applyFont="1" applyBorder="1" applyAlignment="1">
      <alignment/>
    </xf>
    <xf numFmtId="0" fontId="11" fillId="0" borderId="5" xfId="0" applyFont="1" applyBorder="1" applyAlignment="1">
      <alignment/>
    </xf>
    <xf numFmtId="167" fontId="6" fillId="0" borderId="5" xfId="0" applyNumberFormat="1" applyFont="1" applyBorder="1" applyAlignment="1">
      <alignment horizontal="center"/>
    </xf>
    <xf numFmtId="0" fontId="11" fillId="0" borderId="5" xfId="0" applyFont="1" applyBorder="1" applyAlignment="1">
      <alignment/>
    </xf>
    <xf numFmtId="0" fontId="11" fillId="0" borderId="5" xfId="0" applyFont="1" applyBorder="1" applyAlignment="1">
      <alignment horizontal="center" wrapText="1"/>
    </xf>
    <xf numFmtId="0" fontId="6" fillId="0" borderId="5" xfId="0" applyFont="1" applyBorder="1" applyAlignment="1">
      <alignment horizontal="left" wrapText="1"/>
    </xf>
    <xf numFmtId="0" fontId="6" fillId="0" borderId="6" xfId="0" applyFont="1" applyFill="1" applyBorder="1" applyAlignment="1">
      <alignment/>
    </xf>
    <xf numFmtId="0" fontId="6" fillId="0" borderId="7" xfId="0" applyFont="1" applyFill="1" applyBorder="1" applyAlignment="1">
      <alignment/>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5" xfId="0" applyFont="1" applyBorder="1" applyAlignment="1">
      <alignment/>
    </xf>
    <xf numFmtId="0" fontId="0" fillId="0" borderId="7" xfId="0" applyBorder="1" applyAlignment="1">
      <alignment/>
    </xf>
    <xf numFmtId="0" fontId="10" fillId="0" borderId="7" xfId="0" applyFont="1" applyBorder="1" applyAlignment="1">
      <alignment/>
    </xf>
    <xf numFmtId="0" fontId="6" fillId="0" borderId="7" xfId="0" applyFont="1" applyBorder="1" applyAlignment="1">
      <alignment/>
    </xf>
    <xf numFmtId="0" fontId="6" fillId="0" borderId="8" xfId="0" applyFont="1" applyBorder="1" applyAlignment="1">
      <alignment/>
    </xf>
    <xf numFmtId="0" fontId="10" fillId="0" borderId="7" xfId="0" applyFont="1" applyBorder="1" applyAlignment="1">
      <alignment/>
    </xf>
    <xf numFmtId="0" fontId="11" fillId="0" borderId="7" xfId="0" applyFont="1" applyBorder="1" applyAlignment="1">
      <alignment/>
    </xf>
    <xf numFmtId="0" fontId="0" fillId="0" borderId="1" xfId="0" applyBorder="1" applyAlignment="1">
      <alignment/>
    </xf>
    <xf numFmtId="0" fontId="6" fillId="0" borderId="7" xfId="0" applyFont="1" applyBorder="1" applyAlignment="1">
      <alignment horizontal="center"/>
    </xf>
    <xf numFmtId="167" fontId="6" fillId="0" borderId="7" xfId="0" applyNumberFormat="1" applyFont="1" applyBorder="1" applyAlignment="1">
      <alignment horizontal="center"/>
    </xf>
    <xf numFmtId="0" fontId="0" fillId="0" borderId="1" xfId="0" applyBorder="1" applyAlignment="1">
      <alignment horizontal="center" wrapText="1"/>
    </xf>
    <xf numFmtId="0" fontId="12" fillId="0" borderId="1" xfId="0" applyFont="1" applyBorder="1" applyAlignment="1">
      <alignment/>
    </xf>
    <xf numFmtId="0" fontId="12" fillId="0" borderId="0" xfId="0" applyFont="1" applyAlignment="1">
      <alignment/>
    </xf>
    <xf numFmtId="0" fontId="6" fillId="0" borderId="5" xfId="0" applyFont="1" applyBorder="1" applyAlignment="1">
      <alignment horizontal="center"/>
    </xf>
    <xf numFmtId="0" fontId="14" fillId="0" borderId="1" xfId="0" applyFont="1" applyFill="1" applyBorder="1" applyAlignment="1">
      <alignment/>
    </xf>
    <xf numFmtId="0" fontId="0" fillId="0" borderId="0" xfId="0" applyFont="1" applyAlignment="1">
      <alignment wrapText="1"/>
    </xf>
    <xf numFmtId="0" fontId="7" fillId="0" borderId="0" xfId="0" applyFont="1" applyAlignment="1">
      <alignment wrapText="1"/>
    </xf>
    <xf numFmtId="0" fontId="0" fillId="0" borderId="0" xfId="0" applyAlignment="1">
      <alignment wrapText="1"/>
    </xf>
    <xf numFmtId="167" fontId="6" fillId="4" borderId="7" xfId="0" applyNumberFormat="1" applyFont="1" applyFill="1" applyBorder="1" applyAlignment="1">
      <alignment horizontal="center"/>
    </xf>
    <xf numFmtId="0" fontId="6" fillId="0" borderId="6" xfId="0" applyFont="1" applyBorder="1" applyAlignment="1">
      <alignment horizontal="center"/>
    </xf>
    <xf numFmtId="0" fontId="14" fillId="0" borderId="0" xfId="0" applyFont="1" applyAlignment="1">
      <alignment/>
    </xf>
    <xf numFmtId="0" fontId="16" fillId="0" borderId="5" xfId="0" applyFont="1" applyBorder="1" applyAlignment="1">
      <alignment/>
    </xf>
    <xf numFmtId="0" fontId="16"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6" xfId="0" applyBorder="1" applyAlignment="1">
      <alignment/>
    </xf>
    <xf numFmtId="170" fontId="0" fillId="4" borderId="0" xfId="0" applyNumberFormat="1" applyFill="1" applyAlignment="1">
      <alignment/>
    </xf>
    <xf numFmtId="170" fontId="0" fillId="4" borderId="7" xfId="0" applyNumberFormat="1" applyFill="1" applyBorder="1" applyAlignment="1">
      <alignment/>
    </xf>
    <xf numFmtId="170" fontId="0" fillId="4" borderId="11" xfId="0" applyNumberFormat="1" applyFill="1" applyBorder="1" applyAlignment="1">
      <alignment/>
    </xf>
    <xf numFmtId="170" fontId="0" fillId="4" borderId="8" xfId="0" applyNumberFormat="1" applyFill="1" applyBorder="1" applyAlignment="1">
      <alignment/>
    </xf>
    <xf numFmtId="167" fontId="7" fillId="4" borderId="1" xfId="0" applyNumberFormat="1" applyFont="1" applyFill="1" applyBorder="1" applyAlignment="1">
      <alignment horizontal="center"/>
    </xf>
    <xf numFmtId="167" fontId="7" fillId="4" borderId="12" xfId="0" applyNumberFormat="1" applyFont="1" applyFill="1" applyBorder="1" applyAlignment="1">
      <alignment horizontal="center"/>
    </xf>
    <xf numFmtId="167" fontId="6" fillId="4" borderId="5" xfId="0" applyNumberFormat="1" applyFont="1" applyFill="1" applyBorder="1" applyAlignment="1">
      <alignment horizontal="center"/>
    </xf>
    <xf numFmtId="0" fontId="6" fillId="0" borderId="13" xfId="0" applyFont="1" applyBorder="1" applyAlignment="1">
      <alignment/>
    </xf>
    <xf numFmtId="0" fontId="1" fillId="0" borderId="0" xfId="0" applyFont="1" applyAlignment="1">
      <alignment/>
    </xf>
    <xf numFmtId="0" fontId="0" fillId="0" borderId="5" xfId="0" applyFill="1" applyBorder="1" applyAlignment="1">
      <alignment/>
    </xf>
    <xf numFmtId="2" fontId="0" fillId="0" borderId="1" xfId="0" applyNumberFormat="1" applyBorder="1" applyAlignment="1">
      <alignment/>
    </xf>
    <xf numFmtId="0" fontId="0" fillId="0" borderId="1" xfId="0" applyFill="1" applyBorder="1" applyAlignment="1">
      <alignment horizontal="center" wrapText="1"/>
    </xf>
    <xf numFmtId="0" fontId="7" fillId="0" borderId="2" xfId="0" applyFont="1" applyFill="1" applyBorder="1" applyAlignment="1">
      <alignment wrapText="1"/>
    </xf>
    <xf numFmtId="0" fontId="0" fillId="0" borderId="2" xfId="0" applyFont="1" applyFill="1" applyBorder="1" applyAlignment="1">
      <alignment wrapText="1"/>
    </xf>
    <xf numFmtId="0" fontId="0" fillId="0" borderId="1" xfId="0" applyFill="1" applyBorder="1" applyAlignment="1">
      <alignment/>
    </xf>
    <xf numFmtId="0" fontId="7" fillId="0" borderId="1" xfId="0" applyFont="1" applyFill="1" applyBorder="1" applyAlignment="1">
      <alignment wrapText="1"/>
    </xf>
    <xf numFmtId="0" fontId="12" fillId="0" borderId="1" xfId="0" applyFont="1" applyFill="1" applyBorder="1" applyAlignment="1">
      <alignment/>
    </xf>
    <xf numFmtId="0" fontId="0" fillId="0" borderId="0" xfId="0" applyFill="1" applyAlignment="1">
      <alignment/>
    </xf>
    <xf numFmtId="2" fontId="0" fillId="0" borderId="1" xfId="0" applyNumberFormat="1" applyFill="1" applyBorder="1" applyAlignment="1">
      <alignment/>
    </xf>
    <xf numFmtId="167" fontId="6" fillId="0" borderId="6" xfId="0" applyNumberFormat="1" applyFont="1" applyBorder="1" applyAlignment="1">
      <alignment horizontal="center"/>
    </xf>
    <xf numFmtId="170" fontId="6" fillId="0" borderId="6" xfId="0" applyNumberFormat="1" applyFont="1" applyFill="1" applyBorder="1" applyAlignment="1">
      <alignment horizontal="center"/>
    </xf>
    <xf numFmtId="0" fontId="10" fillId="0" borderId="0" xfId="0" applyFont="1" applyAlignment="1">
      <alignment horizontal="left"/>
    </xf>
    <xf numFmtId="0" fontId="6" fillId="0" borderId="0" xfId="0" applyFont="1" applyBorder="1" applyAlignment="1">
      <alignment horizontal="center" wrapText="1"/>
    </xf>
    <xf numFmtId="0" fontId="10" fillId="0" borderId="5" xfId="0" applyFont="1" applyBorder="1" applyAlignment="1">
      <alignment/>
    </xf>
    <xf numFmtId="0" fontId="18" fillId="0" borderId="0" xfId="0" applyFont="1" applyAlignment="1">
      <alignment/>
    </xf>
    <xf numFmtId="167" fontId="1" fillId="0" borderId="0" xfId="0" applyNumberFormat="1" applyFont="1" applyAlignment="1">
      <alignment horizontal="center"/>
    </xf>
    <xf numFmtId="0" fontId="1" fillId="0" borderId="11" xfId="0" applyFont="1" applyBorder="1" applyAlignment="1">
      <alignment/>
    </xf>
    <xf numFmtId="0" fontId="1" fillId="0" borderId="3" xfId="0" applyFont="1" applyBorder="1" applyAlignment="1">
      <alignment/>
    </xf>
    <xf numFmtId="167" fontId="1" fillId="0" borderId="0" xfId="0" applyNumberFormat="1" applyFont="1" applyAlignment="1">
      <alignment/>
    </xf>
    <xf numFmtId="2" fontId="18" fillId="0" borderId="0" xfId="0" applyNumberFormat="1" applyFont="1" applyAlignment="1">
      <alignment/>
    </xf>
    <xf numFmtId="167" fontId="18" fillId="0" borderId="0" xfId="0" applyNumberFormat="1" applyFont="1" applyAlignment="1">
      <alignment horizontal="center"/>
    </xf>
    <xf numFmtId="167" fontId="6" fillId="0" borderId="0" xfId="0" applyNumberFormat="1" applyFont="1" applyBorder="1" applyAlignment="1">
      <alignment/>
    </xf>
    <xf numFmtId="0" fontId="11" fillId="0" borderId="14" xfId="0" applyFont="1" applyBorder="1" applyAlignment="1">
      <alignment/>
    </xf>
    <xf numFmtId="0" fontId="6" fillId="0" borderId="6" xfId="0" applyFont="1" applyBorder="1" applyAlignment="1">
      <alignment horizontal="right"/>
    </xf>
    <xf numFmtId="0" fontId="6" fillId="0" borderId="7" xfId="0" applyFont="1" applyBorder="1" applyAlignment="1">
      <alignment horizontal="right"/>
    </xf>
    <xf numFmtId="0" fontId="6" fillId="0" borderId="14" xfId="0" applyFont="1" applyBorder="1" applyAlignment="1">
      <alignment/>
    </xf>
    <xf numFmtId="0" fontId="0" fillId="0" borderId="0" xfId="0" applyBorder="1" applyAlignment="1">
      <alignment wrapText="1"/>
    </xf>
    <xf numFmtId="0" fontId="6" fillId="0" borderId="0" xfId="0" applyFont="1" applyFill="1" applyBorder="1" applyAlignment="1">
      <alignment horizontal="center"/>
    </xf>
    <xf numFmtId="170" fontId="15"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xf>
    <xf numFmtId="0" fontId="6" fillId="0" borderId="0" xfId="0" applyFont="1" applyBorder="1" applyAlignment="1">
      <alignment horizontal="center"/>
    </xf>
    <xf numFmtId="0" fontId="0" fillId="0" borderId="0" xfId="0" applyBorder="1" applyAlignment="1">
      <alignment horizontal="center"/>
    </xf>
    <xf numFmtId="167" fontId="6" fillId="0" borderId="0" xfId="0" applyNumberFormat="1" applyFont="1" applyBorder="1" applyAlignment="1">
      <alignment horizontal="center"/>
    </xf>
    <xf numFmtId="0" fontId="15" fillId="0" borderId="0" xfId="0" applyFont="1" applyBorder="1" applyAlignment="1">
      <alignment horizontal="center" wrapText="1"/>
    </xf>
    <xf numFmtId="0" fontId="1" fillId="0" borderId="0" xfId="0" applyFont="1" applyBorder="1" applyAlignment="1">
      <alignment horizontal="center"/>
    </xf>
    <xf numFmtId="0" fontId="6" fillId="0" borderId="0" xfId="0" applyFont="1" applyBorder="1" applyAlignment="1">
      <alignment horizontal="right"/>
    </xf>
    <xf numFmtId="0" fontId="0" fillId="0" borderId="0" xfId="0" applyBorder="1" applyAlignment="1">
      <alignment/>
    </xf>
    <xf numFmtId="170" fontId="6" fillId="0" borderId="5" xfId="0" applyNumberFormat="1" applyFont="1" applyFill="1" applyBorder="1" applyAlignment="1">
      <alignment horizontal="center"/>
    </xf>
    <xf numFmtId="170" fontId="6" fillId="0" borderId="7" xfId="0" applyNumberFormat="1" applyFont="1" applyFill="1" applyBorder="1" applyAlignment="1">
      <alignment horizontal="center"/>
    </xf>
    <xf numFmtId="0" fontId="15" fillId="0" borderId="7" xfId="0" applyFont="1" applyBorder="1" applyAlignment="1">
      <alignment horizontal="center"/>
    </xf>
    <xf numFmtId="0" fontId="6" fillId="0" borderId="11" xfId="0" applyFont="1" applyBorder="1" applyAlignment="1">
      <alignment horizontal="center"/>
    </xf>
    <xf numFmtId="0" fontId="15" fillId="0" borderId="6" xfId="0" applyFont="1" applyBorder="1" applyAlignment="1">
      <alignment horizontal="center"/>
    </xf>
    <xf numFmtId="0" fontId="6" fillId="0" borderId="15" xfId="0" applyFont="1" applyBorder="1" applyAlignment="1">
      <alignment horizontal="center"/>
    </xf>
    <xf numFmtId="3" fontId="6" fillId="0" borderId="15" xfId="0" applyNumberFormat="1" applyFont="1" applyFill="1" applyBorder="1" applyAlignment="1">
      <alignment horizontal="center"/>
    </xf>
    <xf numFmtId="3" fontId="6" fillId="0" borderId="16" xfId="0" applyNumberFormat="1" applyFont="1" applyFill="1"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6" fillId="0" borderId="16" xfId="0" applyFont="1" applyBorder="1" applyAlignment="1">
      <alignment horizontal="center"/>
    </xf>
    <xf numFmtId="0" fontId="6" fillId="0" borderId="3" xfId="0" applyFont="1" applyBorder="1" applyAlignment="1">
      <alignment horizontal="center"/>
    </xf>
    <xf numFmtId="0" fontId="6" fillId="0" borderId="7" xfId="0" applyFont="1" applyBorder="1" applyAlignment="1">
      <alignment horizontal="left" wrapText="1"/>
    </xf>
    <xf numFmtId="0" fontId="0" fillId="0" borderId="8" xfId="0"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0" fillId="0" borderId="8"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left" wrapText="1"/>
    </xf>
    <xf numFmtId="167" fontId="6" fillId="0" borderId="6" xfId="0" applyNumberFormat="1" applyFont="1" applyBorder="1" applyAlignment="1">
      <alignment horizontal="center"/>
    </xf>
    <xf numFmtId="167" fontId="6" fillId="0" borderId="7" xfId="0" applyNumberFormat="1" applyFont="1" applyBorder="1" applyAlignment="1">
      <alignment horizontal="center"/>
    </xf>
    <xf numFmtId="167" fontId="6" fillId="0" borderId="6" xfId="0" applyNumberFormat="1" applyFont="1" applyFill="1" applyBorder="1" applyAlignment="1">
      <alignment horizontal="center"/>
    </xf>
    <xf numFmtId="167" fontId="6" fillId="0" borderId="7" xfId="0" applyNumberFormat="1" applyFont="1" applyFill="1" applyBorder="1" applyAlignment="1">
      <alignment horizontal="center"/>
    </xf>
    <xf numFmtId="167" fontId="17" fillId="0" borderId="6" xfId="0" applyNumberFormat="1" applyFont="1" applyBorder="1" applyAlignment="1">
      <alignment horizontal="center"/>
    </xf>
    <xf numFmtId="167" fontId="17" fillId="0" borderId="7" xfId="0" applyNumberFormat="1" applyFont="1" applyBorder="1" applyAlignment="1">
      <alignment horizontal="center"/>
    </xf>
    <xf numFmtId="0" fontId="6"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167" fontId="17" fillId="0" borderId="6" xfId="17" applyNumberFormat="1" applyFont="1" applyBorder="1" applyAlignment="1">
      <alignment horizontal="center"/>
    </xf>
    <xf numFmtId="167" fontId="17" fillId="0" borderId="7" xfId="17" applyNumberFormat="1" applyFont="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9" xfId="0" applyFont="1" applyBorder="1" applyAlignment="1">
      <alignment horizontal="center" wrapText="1"/>
    </xf>
    <xf numFmtId="0" fontId="6" fillId="0" borderId="0" xfId="0" applyFont="1" applyBorder="1" applyAlignment="1">
      <alignment horizontal="center" wrapText="1"/>
    </xf>
    <xf numFmtId="0" fontId="6" fillId="0" borderId="7" xfId="0" applyFont="1" applyBorder="1" applyAlignment="1">
      <alignment horizontal="center" wrapText="1"/>
    </xf>
    <xf numFmtId="0" fontId="0" fillId="0" borderId="6" xfId="0" applyFont="1" applyBorder="1" applyAlignment="1">
      <alignment horizontal="center"/>
    </xf>
    <xf numFmtId="0" fontId="0" fillId="0" borderId="7"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167" fontId="15" fillId="0" borderId="6" xfId="0" applyNumberFormat="1" applyFont="1" applyBorder="1" applyAlignment="1">
      <alignment horizontal="center"/>
    </xf>
    <xf numFmtId="167" fontId="15" fillId="0" borderId="7" xfId="0" applyNumberFormat="1" applyFont="1" applyBorder="1" applyAlignment="1">
      <alignment horizontal="center"/>
    </xf>
    <xf numFmtId="0" fontId="0" fillId="0" borderId="6" xfId="0" applyFont="1" applyBorder="1" applyAlignment="1">
      <alignment horizontal="center" wrapText="1"/>
    </xf>
    <xf numFmtId="0" fontId="0" fillId="0" borderId="7" xfId="0" applyFont="1" applyBorder="1" applyAlignment="1">
      <alignment horizontal="center" wrapText="1"/>
    </xf>
    <xf numFmtId="167" fontId="15" fillId="0" borderId="6" xfId="0" applyNumberFormat="1" applyFont="1" applyBorder="1" applyAlignment="1">
      <alignment horizontal="center" wrapText="1"/>
    </xf>
    <xf numFmtId="167" fontId="15" fillId="0" borderId="7" xfId="0" applyNumberFormat="1" applyFont="1" applyBorder="1" applyAlignment="1">
      <alignment horizontal="center" wrapText="1"/>
    </xf>
    <xf numFmtId="3" fontId="6" fillId="0" borderId="15" xfId="0" applyNumberFormat="1" applyFont="1" applyFill="1" applyBorder="1" applyAlignment="1">
      <alignment horizontal="center"/>
    </xf>
    <xf numFmtId="3" fontId="6" fillId="0" borderId="17" xfId="0" applyNumberFormat="1"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6" fillId="0" borderId="10" xfId="0" applyFont="1" applyBorder="1" applyAlignment="1">
      <alignment horizontal="left" vertical="top" wrapText="1"/>
    </xf>
    <xf numFmtId="0" fontId="0" fillId="0" borderId="9"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11" xfId="0" applyFont="1" applyBorder="1" applyAlignment="1">
      <alignment wrapText="1"/>
    </xf>
    <xf numFmtId="0" fontId="0" fillId="0" borderId="8" xfId="0" applyFont="1" applyBorder="1" applyAlignment="1">
      <alignment wrapText="1"/>
    </xf>
    <xf numFmtId="0" fontId="10" fillId="0" borderId="0" xfId="0" applyFont="1" applyAlignment="1">
      <alignment horizontal="left"/>
    </xf>
    <xf numFmtId="0" fontId="10" fillId="0" borderId="0" xfId="0" applyFont="1" applyAlignment="1">
      <alignment horizontal="center"/>
    </xf>
    <xf numFmtId="0" fontId="10" fillId="0" borderId="3" xfId="0" applyFont="1" applyBorder="1" applyAlignment="1">
      <alignment horizontal="left"/>
    </xf>
    <xf numFmtId="0" fontId="6" fillId="0" borderId="6" xfId="0" applyFont="1" applyFill="1" applyBorder="1" applyAlignment="1">
      <alignment horizontal="center"/>
    </xf>
    <xf numFmtId="0" fontId="6" fillId="0" borderId="7" xfId="0" applyFont="1" applyFill="1" applyBorder="1" applyAlignment="1">
      <alignment horizontal="center"/>
    </xf>
    <xf numFmtId="0" fontId="10" fillId="0" borderId="3" xfId="0" applyFont="1" applyBorder="1" applyAlignment="1">
      <alignment horizontal="left"/>
    </xf>
    <xf numFmtId="0" fontId="7" fillId="0" borderId="0" xfId="0" applyFont="1" applyAlignment="1">
      <alignment horizontal="center"/>
    </xf>
    <xf numFmtId="0" fontId="0" fillId="0" borderId="0" xfId="0" applyAlignment="1">
      <alignment/>
    </xf>
    <xf numFmtId="167" fontId="6" fillId="0" borderId="0" xfId="0" applyNumberFormat="1" applyFont="1" applyAlignment="1">
      <alignment horizontal="center"/>
    </xf>
    <xf numFmtId="0" fontId="17"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11" xfId="0" applyBorder="1" applyAlignment="1">
      <alignment horizontal="center"/>
    </xf>
    <xf numFmtId="0" fontId="15" fillId="0" borderId="11" xfId="0" applyFont="1" applyBorder="1" applyAlignment="1">
      <alignment horizontal="center"/>
    </xf>
    <xf numFmtId="0" fontId="15" fillId="0" borderId="8" xfId="0" applyFont="1" applyBorder="1" applyAlignment="1">
      <alignment horizontal="center"/>
    </xf>
    <xf numFmtId="0" fontId="7" fillId="3" borderId="18" xfId="0" applyFont="1" applyFill="1" applyBorder="1" applyAlignment="1">
      <alignment horizontal="right"/>
    </xf>
    <xf numFmtId="0" fontId="7" fillId="0" borderId="12" xfId="0" applyFont="1" applyBorder="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ystem.dynamics@albany.edu"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95"/>
  <sheetViews>
    <sheetView tabSelected="1" workbookViewId="0" topLeftCell="A1">
      <selection activeCell="H14" sqref="H14"/>
    </sheetView>
  </sheetViews>
  <sheetFormatPr defaultColWidth="9.140625" defaultRowHeight="12.75"/>
  <cols>
    <col min="1" max="1" width="32.7109375" style="0" customWidth="1"/>
    <col min="2" max="2" width="33.140625" style="0" customWidth="1"/>
    <col min="3" max="3" width="29.140625" style="0" customWidth="1"/>
    <col min="4" max="5" width="25.00390625" style="0" customWidth="1"/>
    <col min="14" max="14" width="10.140625" style="0" customWidth="1"/>
  </cols>
  <sheetData>
    <row r="1" ht="15.75">
      <c r="A1" s="17" t="s">
        <v>243</v>
      </c>
    </row>
    <row r="3" spans="1:5" ht="12.75">
      <c r="A3" s="6"/>
      <c r="B3" s="169" t="s">
        <v>244</v>
      </c>
      <c r="C3" s="169"/>
      <c r="D3" s="169" t="s">
        <v>267</v>
      </c>
      <c r="E3" s="169"/>
    </row>
    <row r="4" spans="1:5" ht="12.75">
      <c r="A4" s="6"/>
      <c r="B4" s="82" t="s">
        <v>266</v>
      </c>
      <c r="C4" s="82"/>
      <c r="D4" s="169" t="s">
        <v>291</v>
      </c>
      <c r="E4" s="169"/>
    </row>
    <row r="5" spans="1:5" ht="12.75">
      <c r="A5" s="6"/>
      <c r="B5" s="169" t="s">
        <v>268</v>
      </c>
      <c r="C5" s="169"/>
      <c r="D5" s="169" t="s">
        <v>289</v>
      </c>
      <c r="E5" s="169"/>
    </row>
    <row r="6" spans="1:11" ht="12.75" customHeight="1">
      <c r="A6" s="6"/>
      <c r="B6" s="170"/>
      <c r="C6" s="170"/>
      <c r="F6" s="19"/>
      <c r="G6" s="19"/>
      <c r="H6" s="19"/>
      <c r="I6" s="19"/>
      <c r="J6" s="19"/>
      <c r="K6" s="19"/>
    </row>
    <row r="7" spans="1:11" ht="12.75">
      <c r="A7" s="21"/>
      <c r="B7" s="171" t="s">
        <v>269</v>
      </c>
      <c r="C7" s="171"/>
      <c r="D7" s="174" t="s">
        <v>270</v>
      </c>
      <c r="E7" s="174"/>
      <c r="F7" s="19"/>
      <c r="G7" s="19"/>
      <c r="H7" s="19"/>
      <c r="I7" s="19"/>
      <c r="J7" s="19"/>
      <c r="K7" s="19"/>
    </row>
    <row r="8" spans="1:11" ht="12.75">
      <c r="A8" s="22"/>
      <c r="B8" s="163" t="s">
        <v>245</v>
      </c>
      <c r="C8" s="164"/>
      <c r="D8" s="97"/>
      <c r="E8" s="97"/>
      <c r="F8" s="19"/>
      <c r="G8" s="19"/>
      <c r="H8" s="19"/>
      <c r="I8" s="19"/>
      <c r="J8" s="19"/>
      <c r="K8" s="19"/>
    </row>
    <row r="9" spans="1:11" ht="12.75">
      <c r="A9" s="23" t="s">
        <v>0</v>
      </c>
      <c r="B9" s="165"/>
      <c r="C9" s="166"/>
      <c r="D9" s="179" t="s">
        <v>290</v>
      </c>
      <c r="E9" s="180"/>
      <c r="F9" s="19"/>
      <c r="G9" s="19"/>
      <c r="H9" s="19"/>
      <c r="I9" s="19"/>
      <c r="J9" s="19"/>
      <c r="K9" s="19"/>
    </row>
    <row r="10" spans="1:11" ht="12.75">
      <c r="A10" s="23"/>
      <c r="B10" s="165"/>
      <c r="C10" s="166"/>
      <c r="D10" s="97"/>
      <c r="E10" s="97"/>
      <c r="F10" s="19"/>
      <c r="G10" s="19"/>
      <c r="H10" s="19"/>
      <c r="I10" s="19"/>
      <c r="J10" s="19"/>
      <c r="K10" s="19"/>
    </row>
    <row r="11" spans="1:11" ht="12.75">
      <c r="A11" s="23"/>
      <c r="B11" s="165"/>
      <c r="C11" s="166"/>
      <c r="D11" s="97"/>
      <c r="E11" s="97"/>
      <c r="F11" s="19"/>
      <c r="G11" s="19"/>
      <c r="H11" s="19"/>
      <c r="I11" s="19"/>
      <c r="J11" s="19"/>
      <c r="K11" s="19"/>
    </row>
    <row r="12" spans="1:11" ht="12.75">
      <c r="A12" s="23"/>
      <c r="B12" s="165"/>
      <c r="C12" s="166"/>
      <c r="D12" s="97"/>
      <c r="E12" s="97"/>
      <c r="F12" s="19"/>
      <c r="G12" s="19"/>
      <c r="H12" s="19"/>
      <c r="I12" s="19"/>
      <c r="J12" s="19"/>
      <c r="K12" s="19"/>
    </row>
    <row r="13" spans="1:5" ht="12.75">
      <c r="A13" s="25"/>
      <c r="B13" s="167"/>
      <c r="C13" s="168"/>
      <c r="D13" s="97"/>
      <c r="E13" s="97"/>
    </row>
    <row r="14" spans="1:5" ht="12.75">
      <c r="A14" s="23" t="s">
        <v>168</v>
      </c>
      <c r="B14" s="161" t="s">
        <v>158</v>
      </c>
      <c r="C14" s="162"/>
      <c r="D14" s="161" t="s">
        <v>158</v>
      </c>
      <c r="E14" s="162"/>
    </row>
    <row r="15" spans="1:5" ht="12.75">
      <c r="A15" s="24" t="s">
        <v>1</v>
      </c>
      <c r="B15" s="132">
        <v>0</v>
      </c>
      <c r="C15" s="133"/>
      <c r="D15" s="132">
        <v>550</v>
      </c>
      <c r="E15" s="133"/>
    </row>
    <row r="16" spans="1:5" ht="12.75">
      <c r="A16" s="24" t="s">
        <v>206</v>
      </c>
      <c r="B16" s="132">
        <v>1350</v>
      </c>
      <c r="C16" s="133"/>
      <c r="D16" s="132">
        <v>1700</v>
      </c>
      <c r="E16" s="133"/>
    </row>
    <row r="17" spans="1:5" ht="12.75">
      <c r="A17" s="24" t="s">
        <v>274</v>
      </c>
      <c r="B17" s="132">
        <v>1550</v>
      </c>
      <c r="C17" s="133"/>
      <c r="D17" s="132">
        <v>1600</v>
      </c>
      <c r="E17" s="133"/>
    </row>
    <row r="18" spans="1:5" ht="12.75">
      <c r="A18" s="24"/>
      <c r="B18" s="172"/>
      <c r="C18" s="173"/>
      <c r="D18" s="98"/>
      <c r="E18" s="98"/>
    </row>
    <row r="19" spans="1:5" ht="22.5">
      <c r="A19" s="29" t="s">
        <v>150</v>
      </c>
      <c r="B19" s="33" t="s">
        <v>246</v>
      </c>
      <c r="C19" s="34" t="s">
        <v>247</v>
      </c>
      <c r="D19" s="100"/>
      <c r="E19" s="34" t="s">
        <v>273</v>
      </c>
    </row>
    <row r="20" spans="1:5" ht="12.75">
      <c r="A20" s="30" t="s">
        <v>204</v>
      </c>
      <c r="B20" s="31" t="s">
        <v>248</v>
      </c>
      <c r="C20" s="32" t="s">
        <v>249</v>
      </c>
      <c r="D20" s="101"/>
      <c r="E20" s="31" t="s">
        <v>271</v>
      </c>
    </row>
    <row r="21" spans="1:5" ht="12.75">
      <c r="A21" s="24" t="s">
        <v>159</v>
      </c>
      <c r="B21" s="81">
        <v>40</v>
      </c>
      <c r="C21" s="110" t="s">
        <v>250</v>
      </c>
      <c r="D21" s="99"/>
      <c r="E21" s="110">
        <v>15</v>
      </c>
    </row>
    <row r="22" spans="1:5" ht="12.75">
      <c r="A22" s="24" t="s">
        <v>2</v>
      </c>
      <c r="B22" s="31" t="s">
        <v>251</v>
      </c>
      <c r="C22" s="32" t="s">
        <v>252</v>
      </c>
      <c r="D22" s="101"/>
      <c r="E22" s="31" t="s">
        <v>252</v>
      </c>
    </row>
    <row r="23" spans="1:5" ht="12.75">
      <c r="A23" s="24" t="s">
        <v>151</v>
      </c>
      <c r="B23" s="31" t="s">
        <v>253</v>
      </c>
      <c r="C23" s="32" t="s">
        <v>254</v>
      </c>
      <c r="D23" s="101"/>
      <c r="E23" s="32" t="s">
        <v>272</v>
      </c>
    </row>
    <row r="24" spans="1:5" ht="12.75">
      <c r="A24" s="25"/>
      <c r="B24" s="143"/>
      <c r="C24" s="144"/>
      <c r="D24" s="175" t="s">
        <v>275</v>
      </c>
      <c r="E24" s="176"/>
    </row>
    <row r="25" spans="1:5" ht="12.75">
      <c r="A25" s="23" t="s">
        <v>3</v>
      </c>
      <c r="B25" s="48" t="s">
        <v>170</v>
      </c>
      <c r="C25" s="48" t="s">
        <v>256</v>
      </c>
      <c r="D25" s="48" t="s">
        <v>276</v>
      </c>
      <c r="E25" s="48" t="s">
        <v>277</v>
      </c>
    </row>
    <row r="26" spans="1:5" ht="12.75">
      <c r="A26" s="23"/>
      <c r="B26" s="48" t="s">
        <v>255</v>
      </c>
      <c r="C26" s="48" t="s">
        <v>180</v>
      </c>
      <c r="D26" s="48" t="s">
        <v>169</v>
      </c>
      <c r="E26" s="48" t="s">
        <v>180</v>
      </c>
    </row>
    <row r="27" spans="1:5" ht="12.75">
      <c r="A27" s="24" t="s">
        <v>171</v>
      </c>
      <c r="B27" s="81">
        <v>165</v>
      </c>
      <c r="C27" s="109">
        <v>40</v>
      </c>
      <c r="D27" s="81">
        <v>139</v>
      </c>
      <c r="E27" s="109">
        <v>118</v>
      </c>
    </row>
    <row r="28" spans="1:5" ht="12.75">
      <c r="A28" s="24" t="s">
        <v>4</v>
      </c>
      <c r="B28" s="81">
        <v>10</v>
      </c>
      <c r="C28" s="109">
        <v>5</v>
      </c>
      <c r="D28" s="81">
        <v>10</v>
      </c>
      <c r="E28" s="81">
        <v>10</v>
      </c>
    </row>
    <row r="29" spans="1:5" ht="12.75">
      <c r="A29" s="24" t="s">
        <v>5</v>
      </c>
      <c r="B29" s="81">
        <v>15</v>
      </c>
      <c r="C29" s="109">
        <v>8</v>
      </c>
      <c r="D29" s="81">
        <v>12</v>
      </c>
      <c r="E29" s="81">
        <v>12</v>
      </c>
    </row>
    <row r="30" spans="1:5" ht="12.75">
      <c r="A30" s="24" t="s">
        <v>6</v>
      </c>
      <c r="B30" s="81">
        <v>35</v>
      </c>
      <c r="C30" s="109">
        <v>10</v>
      </c>
      <c r="D30" s="81">
        <v>20</v>
      </c>
      <c r="E30" s="81">
        <v>20</v>
      </c>
    </row>
    <row r="31" spans="1:5" ht="12.75">
      <c r="A31" s="24" t="s">
        <v>173</v>
      </c>
      <c r="B31" s="81">
        <v>2.5</v>
      </c>
      <c r="C31" s="109">
        <v>2.5</v>
      </c>
      <c r="D31" s="81">
        <v>15</v>
      </c>
      <c r="E31" s="81">
        <v>0</v>
      </c>
    </row>
    <row r="32" spans="1:5" ht="12.75">
      <c r="A32" s="28" t="s">
        <v>7</v>
      </c>
      <c r="B32" s="67">
        <f>B27+B28+B29+B30+B31</f>
        <v>227.5</v>
      </c>
      <c r="C32" s="67">
        <f>C27+C28+C29+C30+C31</f>
        <v>65.5</v>
      </c>
      <c r="D32" s="67">
        <f>D27+D28+D29+D30+D31</f>
        <v>196</v>
      </c>
      <c r="E32" s="67">
        <f>E27+E28+E29+E30+E31</f>
        <v>160</v>
      </c>
    </row>
    <row r="33" spans="1:5" ht="12.75">
      <c r="A33" s="28" t="s">
        <v>172</v>
      </c>
      <c r="B33" s="67">
        <f>B32*4</f>
        <v>910</v>
      </c>
      <c r="C33" s="67">
        <f>C32*4</f>
        <v>262</v>
      </c>
      <c r="D33" s="67">
        <f>D32*4</f>
        <v>784</v>
      </c>
      <c r="E33" s="67">
        <f>E32*4</f>
        <v>640</v>
      </c>
    </row>
    <row r="34" spans="1:5" ht="13.5" thickBot="1">
      <c r="A34" s="93"/>
      <c r="B34" s="159"/>
      <c r="C34" s="160"/>
      <c r="D34" s="115"/>
      <c r="E34" s="116"/>
    </row>
    <row r="35" spans="1:5" ht="12.75">
      <c r="A35" s="23" t="s">
        <v>11</v>
      </c>
      <c r="B35" s="128"/>
      <c r="C35" s="136"/>
      <c r="D35" s="102"/>
      <c r="E35" s="102"/>
    </row>
    <row r="36" spans="1:5" ht="12.75">
      <c r="A36" s="35" t="s">
        <v>174</v>
      </c>
      <c r="B36" s="128" t="s">
        <v>257</v>
      </c>
      <c r="C36" s="136"/>
      <c r="D36" s="128" t="s">
        <v>278</v>
      </c>
      <c r="E36" s="136"/>
    </row>
    <row r="37" spans="1:5" ht="12.75">
      <c r="A37" s="35" t="s">
        <v>152</v>
      </c>
      <c r="B37" s="128" t="s">
        <v>258</v>
      </c>
      <c r="C37" s="136"/>
      <c r="D37" s="128" t="s">
        <v>279</v>
      </c>
      <c r="E37" s="136"/>
    </row>
    <row r="38" spans="1:5" ht="12.75">
      <c r="A38" s="35" t="s">
        <v>153</v>
      </c>
      <c r="B38" s="128" t="s">
        <v>258</v>
      </c>
      <c r="C38" s="136"/>
      <c r="D38" s="128" t="s">
        <v>280</v>
      </c>
      <c r="E38" s="136"/>
    </row>
    <row r="39" spans="1:5" ht="12.75">
      <c r="A39" s="38" t="s">
        <v>175</v>
      </c>
      <c r="B39" s="128"/>
      <c r="C39" s="136"/>
      <c r="D39" s="102"/>
      <c r="E39" s="102"/>
    </row>
    <row r="40" spans="1:5" ht="12.75">
      <c r="A40" s="25"/>
      <c r="B40" s="143"/>
      <c r="C40" s="122"/>
      <c r="D40" s="117"/>
      <c r="E40" s="118"/>
    </row>
    <row r="41" spans="1:5" ht="12.75">
      <c r="A41" s="23" t="s">
        <v>211</v>
      </c>
      <c r="B41" s="139"/>
      <c r="C41" s="140"/>
      <c r="D41" s="102"/>
      <c r="E41" s="102"/>
    </row>
    <row r="42" spans="1:7" ht="12.75">
      <c r="A42" s="23" t="s">
        <v>227</v>
      </c>
      <c r="B42" s="54"/>
      <c r="C42" s="43"/>
      <c r="D42" s="102"/>
      <c r="E42" s="102"/>
      <c r="F42" s="87" t="s">
        <v>239</v>
      </c>
      <c r="G42" s="88"/>
    </row>
    <row r="43" spans="1:6" ht="27.75" customHeight="1">
      <c r="A43" s="24" t="s">
        <v>9</v>
      </c>
      <c r="B43" s="157" t="s">
        <v>259</v>
      </c>
      <c r="C43" s="158"/>
      <c r="D43" s="153" t="s">
        <v>281</v>
      </c>
      <c r="E43" s="154"/>
      <c r="F43" s="86">
        <v>0</v>
      </c>
    </row>
    <row r="44" spans="1:7" ht="12.75">
      <c r="A44" s="24" t="s">
        <v>10</v>
      </c>
      <c r="B44" s="130">
        <v>15000</v>
      </c>
      <c r="C44" s="131"/>
      <c r="D44" s="130">
        <v>10000</v>
      </c>
      <c r="E44" s="131"/>
      <c r="F44" s="86">
        <v>12000</v>
      </c>
      <c r="G44" s="69" t="s">
        <v>241</v>
      </c>
    </row>
    <row r="45" spans="1:6" ht="12.75">
      <c r="A45" s="24" t="s">
        <v>228</v>
      </c>
      <c r="B45" s="132">
        <v>400</v>
      </c>
      <c r="C45" s="133"/>
      <c r="D45" s="132" t="s">
        <v>282</v>
      </c>
      <c r="E45" s="133"/>
      <c r="F45" s="86">
        <v>250</v>
      </c>
    </row>
    <row r="46" spans="1:6" ht="12.75">
      <c r="A46" s="24" t="s">
        <v>160</v>
      </c>
      <c r="B46" s="130">
        <f>SUM(B43:B45)</f>
        <v>15400</v>
      </c>
      <c r="C46" s="131"/>
      <c r="D46" s="130">
        <f>SUM(D43:D45)</f>
        <v>10000</v>
      </c>
      <c r="E46" s="131"/>
      <c r="F46" s="89">
        <f>SUM(F43:F45)</f>
        <v>12250</v>
      </c>
    </row>
    <row r="47" spans="1:5" ht="12.75">
      <c r="A47" s="84" t="s">
        <v>229</v>
      </c>
      <c r="B47" s="130"/>
      <c r="C47" s="131"/>
      <c r="D47" s="104"/>
      <c r="E47" s="104"/>
    </row>
    <row r="48" spans="1:6" ht="12.75">
      <c r="A48" s="35" t="s">
        <v>230</v>
      </c>
      <c r="B48" s="134">
        <v>7000</v>
      </c>
      <c r="C48" s="135"/>
      <c r="D48" s="134">
        <v>7000</v>
      </c>
      <c r="E48" s="135"/>
      <c r="F48" s="85" t="s">
        <v>238</v>
      </c>
    </row>
    <row r="49" spans="1:6" ht="12.75">
      <c r="A49" s="35" t="s">
        <v>231</v>
      </c>
      <c r="B49" s="153"/>
      <c r="C49" s="154"/>
      <c r="D49" s="153"/>
      <c r="E49" s="154"/>
      <c r="F49" s="91">
        <f>B48</f>
        <v>7000</v>
      </c>
    </row>
    <row r="50" spans="1:6" ht="12.75">
      <c r="A50" s="35" t="s">
        <v>232</v>
      </c>
      <c r="B50" s="132">
        <v>200</v>
      </c>
      <c r="C50" s="133"/>
      <c r="D50" s="130">
        <v>100</v>
      </c>
      <c r="E50" s="177"/>
      <c r="F50" s="86">
        <v>100</v>
      </c>
    </row>
    <row r="51" spans="1:6" ht="12.75">
      <c r="A51" s="35" t="s">
        <v>233</v>
      </c>
      <c r="B51" s="130">
        <v>2300</v>
      </c>
      <c r="C51" s="131"/>
      <c r="D51" s="130">
        <v>2300</v>
      </c>
      <c r="E51" s="177"/>
      <c r="F51" s="86">
        <v>2300</v>
      </c>
    </row>
    <row r="52" spans="1:6" ht="12.75">
      <c r="A52" s="35" t="s">
        <v>234</v>
      </c>
      <c r="B52" s="130">
        <v>7000</v>
      </c>
      <c r="C52" s="131"/>
      <c r="D52" s="130" t="s">
        <v>283</v>
      </c>
      <c r="E52" s="177"/>
      <c r="F52" s="86">
        <v>5500</v>
      </c>
    </row>
    <row r="53" spans="1:6" ht="12.75">
      <c r="A53" s="35" t="s">
        <v>235</v>
      </c>
      <c r="B53" s="130">
        <v>25000</v>
      </c>
      <c r="C53" s="131"/>
      <c r="D53" s="130">
        <v>25000</v>
      </c>
      <c r="E53" s="177"/>
      <c r="F53" s="86">
        <v>25000</v>
      </c>
    </row>
    <row r="54" spans="1:6" ht="12.75">
      <c r="A54" s="35" t="s">
        <v>236</v>
      </c>
      <c r="B54" s="130"/>
      <c r="C54" s="131"/>
      <c r="D54" s="130">
        <v>20000</v>
      </c>
      <c r="E54" s="177"/>
      <c r="F54" s="86">
        <v>20000</v>
      </c>
    </row>
    <row r="55" spans="1:6" ht="12.75">
      <c r="A55" s="35" t="s">
        <v>237</v>
      </c>
      <c r="B55" s="130">
        <f>B48+B50+B51+B52+B53</f>
        <v>41500</v>
      </c>
      <c r="C55" s="131"/>
      <c r="D55" s="130">
        <f>SUM(D48:E54)</f>
        <v>54400</v>
      </c>
      <c r="E55" s="131"/>
      <c r="F55" s="89">
        <f>SUM(F49:F54)</f>
        <v>59900</v>
      </c>
    </row>
    <row r="56" spans="1:6" ht="12.75">
      <c r="A56" s="24" t="s">
        <v>212</v>
      </c>
      <c r="B56" s="130">
        <f>B46+B55</f>
        <v>56900</v>
      </c>
      <c r="C56" s="131"/>
      <c r="D56" s="130">
        <f>D46+D55</f>
        <v>64400</v>
      </c>
      <c r="E56" s="131"/>
      <c r="F56" s="89">
        <f>F46+F55</f>
        <v>72150</v>
      </c>
    </row>
    <row r="57" spans="1:7" ht="12.75">
      <c r="A57" s="28" t="s">
        <v>213</v>
      </c>
      <c r="B57" s="130">
        <f>B56/B82</f>
        <v>126.44444444444444</v>
      </c>
      <c r="C57" s="131"/>
      <c r="D57" s="130">
        <f>(D56)/D82</f>
        <v>143.11111111111111</v>
      </c>
      <c r="E57" s="131"/>
      <c r="F57" s="80">
        <f>(F56)/B82</f>
        <v>160.33333333333334</v>
      </c>
      <c r="G57" s="92"/>
    </row>
    <row r="58" spans="1:5" ht="13.5" thickBot="1">
      <c r="A58" s="96"/>
      <c r="B58" s="123"/>
      <c r="C58" s="124"/>
      <c r="D58" s="114"/>
      <c r="E58" s="119"/>
    </row>
    <row r="59" spans="1:5" ht="12.75">
      <c r="A59" s="23" t="s">
        <v>12</v>
      </c>
      <c r="B59" s="128"/>
      <c r="C59" s="136"/>
      <c r="D59" s="48" t="s">
        <v>276</v>
      </c>
      <c r="E59" s="48" t="s">
        <v>277</v>
      </c>
    </row>
    <row r="60" spans="1:5" ht="12.75">
      <c r="A60" s="35" t="s">
        <v>176</v>
      </c>
      <c r="B60" s="126">
        <v>239</v>
      </c>
      <c r="C60" s="127"/>
      <c r="D60" s="113">
        <v>188</v>
      </c>
      <c r="E60" s="111">
        <v>100</v>
      </c>
    </row>
    <row r="61" spans="1:5" ht="12.75">
      <c r="A61" s="35" t="s">
        <v>177</v>
      </c>
      <c r="B61" s="128">
        <v>1200</v>
      </c>
      <c r="C61" s="136"/>
      <c r="D61" s="128">
        <v>1360</v>
      </c>
      <c r="E61" s="136"/>
    </row>
    <row r="62" spans="1:5" ht="36" customHeight="1">
      <c r="A62" s="35" t="s">
        <v>154</v>
      </c>
      <c r="B62" s="129" t="s">
        <v>260</v>
      </c>
      <c r="C62" s="121"/>
      <c r="D62" s="54" t="s">
        <v>284</v>
      </c>
      <c r="E62" s="43" t="s">
        <v>285</v>
      </c>
    </row>
    <row r="63" spans="1:5" ht="39.75" customHeight="1">
      <c r="A63" s="35" t="s">
        <v>155</v>
      </c>
      <c r="B63" s="129" t="s">
        <v>261</v>
      </c>
      <c r="C63" s="121"/>
      <c r="D63" s="126" t="s">
        <v>286</v>
      </c>
      <c r="E63" s="127"/>
    </row>
    <row r="64" spans="1:5" ht="12.75">
      <c r="A64" s="26"/>
      <c r="B64" s="128"/>
      <c r="C64" s="136"/>
      <c r="D64" s="113"/>
      <c r="E64" s="111"/>
    </row>
    <row r="65" spans="1:5" ht="12.75">
      <c r="A65" s="25"/>
      <c r="B65" s="143"/>
      <c r="C65" s="144"/>
      <c r="D65" s="182"/>
      <c r="E65" s="183"/>
    </row>
    <row r="66" spans="1:5" ht="12.75">
      <c r="A66" s="23" t="s">
        <v>13</v>
      </c>
      <c r="B66" s="145" t="s">
        <v>262</v>
      </c>
      <c r="C66" s="146"/>
      <c r="D66" s="105"/>
      <c r="E66" s="105"/>
    </row>
    <row r="67" spans="1:5" ht="12.75">
      <c r="A67" s="25"/>
      <c r="B67" s="143"/>
      <c r="C67" s="144"/>
      <c r="D67" s="112"/>
      <c r="E67" s="120"/>
    </row>
    <row r="68" spans="1:5" ht="12.75">
      <c r="A68" s="37" t="s">
        <v>14</v>
      </c>
      <c r="B68" s="147"/>
      <c r="C68" s="148"/>
      <c r="D68" s="83"/>
      <c r="E68" s="83"/>
    </row>
    <row r="69" spans="1:5" ht="12.75">
      <c r="A69" s="38" t="s">
        <v>156</v>
      </c>
      <c r="B69" s="149" t="s">
        <v>263</v>
      </c>
      <c r="C69" s="150"/>
      <c r="D69" s="106"/>
      <c r="E69" s="106"/>
    </row>
    <row r="70" spans="1:5" ht="24.75" customHeight="1">
      <c r="A70" s="38" t="s">
        <v>178</v>
      </c>
      <c r="B70" s="155" t="s">
        <v>264</v>
      </c>
      <c r="C70" s="156"/>
      <c r="D70" s="149" t="s">
        <v>287</v>
      </c>
      <c r="E70" s="150"/>
    </row>
    <row r="71" spans="1:5" ht="12.75">
      <c r="A71" s="38" t="s">
        <v>179</v>
      </c>
      <c r="B71" s="149" t="s">
        <v>265</v>
      </c>
      <c r="C71" s="150"/>
      <c r="D71" s="155" t="s">
        <v>288</v>
      </c>
      <c r="E71" s="156"/>
    </row>
    <row r="72" spans="1:5" ht="12.75">
      <c r="A72" s="38" t="s">
        <v>181</v>
      </c>
      <c r="B72" s="149">
        <v>12</v>
      </c>
      <c r="C72" s="150"/>
      <c r="D72" s="137">
        <v>20</v>
      </c>
      <c r="E72" s="138"/>
    </row>
    <row r="73" spans="1:5" ht="12.75">
      <c r="A73" s="39" t="s">
        <v>157</v>
      </c>
      <c r="B73" s="149"/>
      <c r="C73" s="125"/>
      <c r="D73" s="181"/>
      <c r="E73" s="122"/>
    </row>
    <row r="74" spans="1:5" ht="12.75">
      <c r="A74" s="68"/>
      <c r="B74" s="139"/>
      <c r="C74" s="140"/>
      <c r="D74" s="102"/>
      <c r="E74" s="102"/>
    </row>
    <row r="75" spans="1:5" ht="12.75">
      <c r="A75" s="40" t="s">
        <v>161</v>
      </c>
      <c r="B75" s="137"/>
      <c r="C75" s="138"/>
      <c r="D75" s="103"/>
      <c r="E75" s="103"/>
    </row>
    <row r="76" spans="1:5" ht="12.75">
      <c r="A76" s="28" t="s">
        <v>212</v>
      </c>
      <c r="B76" s="130">
        <f>B56</f>
        <v>56900</v>
      </c>
      <c r="C76" s="136"/>
      <c r="D76" s="130">
        <f>D56</f>
        <v>64400</v>
      </c>
      <c r="E76" s="136"/>
    </row>
    <row r="77" spans="1:6" ht="12.75">
      <c r="A77" s="41" t="s">
        <v>162</v>
      </c>
      <c r="B77" s="141">
        <v>115000</v>
      </c>
      <c r="C77" s="142"/>
      <c r="D77" s="141">
        <v>115000</v>
      </c>
      <c r="E77" s="142"/>
      <c r="F77" s="85" t="s">
        <v>238</v>
      </c>
    </row>
    <row r="78" spans="1:6" ht="12.75">
      <c r="A78" s="41" t="s">
        <v>210</v>
      </c>
      <c r="B78" s="134">
        <v>25000</v>
      </c>
      <c r="C78" s="135"/>
      <c r="D78" s="134">
        <v>25000</v>
      </c>
      <c r="E78" s="135"/>
      <c r="F78" s="85" t="s">
        <v>238</v>
      </c>
    </row>
    <row r="79" spans="1:6" ht="12.75">
      <c r="A79" s="41" t="s">
        <v>208</v>
      </c>
      <c r="B79" s="134">
        <v>30000</v>
      </c>
      <c r="C79" s="135"/>
      <c r="D79" s="134">
        <v>30000</v>
      </c>
      <c r="E79" s="135"/>
      <c r="F79" s="85" t="s">
        <v>238</v>
      </c>
    </row>
    <row r="80" spans="1:5" ht="12.75">
      <c r="A80" s="41" t="s">
        <v>214</v>
      </c>
      <c r="B80" s="130">
        <f>B76+B77+B78-B79</f>
        <v>166900</v>
      </c>
      <c r="C80" s="136"/>
      <c r="D80" s="130">
        <f>D76+D77+D78-D79</f>
        <v>174400</v>
      </c>
      <c r="E80" s="136"/>
    </row>
    <row r="81" spans="1:5" ht="12.75">
      <c r="A81" s="41"/>
      <c r="B81" s="130"/>
      <c r="C81" s="131"/>
      <c r="D81" s="104"/>
      <c r="E81" s="104"/>
    </row>
    <row r="82" spans="1:6" ht="12.75">
      <c r="A82" s="84" t="s">
        <v>242</v>
      </c>
      <c r="B82" s="151">
        <v>450</v>
      </c>
      <c r="C82" s="152"/>
      <c r="D82" s="151">
        <v>450</v>
      </c>
      <c r="E82" s="178"/>
      <c r="F82" s="85" t="s">
        <v>238</v>
      </c>
    </row>
    <row r="83" spans="1:5" ht="12.75">
      <c r="A83" s="41"/>
      <c r="B83" s="94"/>
      <c r="C83" s="95"/>
      <c r="D83" s="107"/>
      <c r="E83" s="107"/>
    </row>
    <row r="84" spans="1:6" ht="12.75">
      <c r="A84" s="41" t="s">
        <v>215</v>
      </c>
      <c r="B84" s="48" t="s">
        <v>169</v>
      </c>
      <c r="C84" s="43" t="s">
        <v>180</v>
      </c>
      <c r="D84" s="48" t="s">
        <v>169</v>
      </c>
      <c r="E84" s="43" t="s">
        <v>180</v>
      </c>
      <c r="F84" s="85" t="s">
        <v>240</v>
      </c>
    </row>
    <row r="85" spans="1:8" ht="12.75">
      <c r="A85" s="41" t="s">
        <v>217</v>
      </c>
      <c r="B85" s="48">
        <f>B82*$F$85</f>
        <v>292.5</v>
      </c>
      <c r="C85" s="43">
        <f>B82*($F$86)</f>
        <v>90</v>
      </c>
      <c r="D85" s="48">
        <f>D82*$F$85</f>
        <v>292.5</v>
      </c>
      <c r="E85" s="43">
        <f>D82*($F$86)</f>
        <v>90</v>
      </c>
      <c r="F85" s="85">
        <v>0.65</v>
      </c>
      <c r="G85" s="85" t="s">
        <v>219</v>
      </c>
      <c r="H85" s="69"/>
    </row>
    <row r="86" spans="1:8" ht="12.75">
      <c r="A86" s="41" t="s">
        <v>163</v>
      </c>
      <c r="B86" s="67">
        <f>B80/(B85+C85*$F$87)</f>
        <v>494.51851851851853</v>
      </c>
      <c r="C86" s="53">
        <f>B86*$F$87</f>
        <v>247.25925925925927</v>
      </c>
      <c r="D86" s="67">
        <f>D80/(D85+E85*$F$87)</f>
        <v>516.7407407407408</v>
      </c>
      <c r="E86" s="53">
        <f>D86*$F$87</f>
        <v>258.3703703703704</v>
      </c>
      <c r="F86" s="85">
        <v>0.2</v>
      </c>
      <c r="G86" s="85" t="s">
        <v>226</v>
      </c>
      <c r="H86" s="69"/>
    </row>
    <row r="87" spans="1:7" ht="12.75">
      <c r="A87" s="38"/>
      <c r="B87" s="27"/>
      <c r="C87" s="44"/>
      <c r="D87" s="27"/>
      <c r="E87" s="44"/>
      <c r="F87" s="90">
        <v>0.5</v>
      </c>
      <c r="G87" s="85" t="s">
        <v>218</v>
      </c>
    </row>
    <row r="88" spans="1:5" ht="12.75">
      <c r="A88" s="28" t="s">
        <v>8</v>
      </c>
      <c r="B88" s="67">
        <f>B33</f>
        <v>910</v>
      </c>
      <c r="C88" s="53">
        <f>C33</f>
        <v>262</v>
      </c>
      <c r="D88" s="67">
        <f>D33</f>
        <v>784</v>
      </c>
      <c r="E88" s="53">
        <f>E33</f>
        <v>640</v>
      </c>
    </row>
    <row r="89" spans="1:5" ht="12.75">
      <c r="A89" s="36" t="s">
        <v>209</v>
      </c>
      <c r="B89" s="27"/>
      <c r="C89" s="44"/>
      <c r="D89" s="27"/>
      <c r="E89" s="44"/>
    </row>
    <row r="90" spans="1:5" s="7" customFormat="1" ht="12.75">
      <c r="A90" s="49" t="s">
        <v>216</v>
      </c>
      <c r="B90" s="65">
        <f>B88+B86</f>
        <v>1404.5185185185185</v>
      </c>
      <c r="C90" s="66">
        <f>C88+C86</f>
        <v>509.25925925925924</v>
      </c>
      <c r="D90" s="65">
        <f>D88+D86</f>
        <v>1300.7407407407409</v>
      </c>
      <c r="E90" s="66">
        <f>E88+E86</f>
        <v>898.3703703703704</v>
      </c>
    </row>
    <row r="91" spans="2:5" ht="12.75">
      <c r="B91" s="59"/>
      <c r="C91" s="58"/>
      <c r="D91" s="108"/>
      <c r="E91" s="108"/>
    </row>
    <row r="92" spans="1:5" ht="12.75">
      <c r="A92" s="55" t="s">
        <v>205</v>
      </c>
      <c r="B92" s="60"/>
      <c r="C92" s="36"/>
      <c r="D92" s="108"/>
      <c r="E92" s="108"/>
    </row>
    <row r="93" spans="1:5" ht="12.75">
      <c r="A93" s="56" t="s">
        <v>1</v>
      </c>
      <c r="B93" s="61">
        <f>B15+B$90</f>
        <v>1404.5185185185185</v>
      </c>
      <c r="C93" s="62">
        <f>B15+C$90</f>
        <v>509.25925925925924</v>
      </c>
      <c r="D93" s="61">
        <f>D15+D$90</f>
        <v>1850.7407407407409</v>
      </c>
      <c r="E93" s="62">
        <f>D15+E$90</f>
        <v>1448.3703703703704</v>
      </c>
    </row>
    <row r="94" spans="1:5" ht="12.75">
      <c r="A94" s="56" t="s">
        <v>206</v>
      </c>
      <c r="B94" s="61">
        <f>B16+B$90</f>
        <v>2754.5185185185182</v>
      </c>
      <c r="C94" s="62">
        <f>B16+C$90</f>
        <v>1859.2592592592591</v>
      </c>
      <c r="D94" s="61">
        <f>D16+D$90</f>
        <v>3000.740740740741</v>
      </c>
      <c r="E94" s="62">
        <f>D16+E$90</f>
        <v>2598.3703703703704</v>
      </c>
    </row>
    <row r="95" spans="1:5" ht="12.75">
      <c r="A95" s="57" t="s">
        <v>207</v>
      </c>
      <c r="B95" s="63">
        <f>B17+B$90</f>
        <v>2954.5185185185182</v>
      </c>
      <c r="C95" s="64">
        <f>B17+C$90</f>
        <v>2059.259259259259</v>
      </c>
      <c r="D95" s="63">
        <f>D17+D$90</f>
        <v>2900.740740740741</v>
      </c>
      <c r="E95" s="64">
        <f>D17+E$90</f>
        <v>2498.3703703703704</v>
      </c>
    </row>
  </sheetData>
  <mergeCells count="97">
    <mergeCell ref="D79:E79"/>
    <mergeCell ref="D80:E80"/>
    <mergeCell ref="D82:E82"/>
    <mergeCell ref="D9:E9"/>
    <mergeCell ref="D72:E73"/>
    <mergeCell ref="D76:E76"/>
    <mergeCell ref="D77:E77"/>
    <mergeCell ref="D78:E78"/>
    <mergeCell ref="D65:E65"/>
    <mergeCell ref="D61:E61"/>
    <mergeCell ref="D53:E53"/>
    <mergeCell ref="D54:E54"/>
    <mergeCell ref="D70:E70"/>
    <mergeCell ref="D71:E71"/>
    <mergeCell ref="D55:E55"/>
    <mergeCell ref="D56:E56"/>
    <mergeCell ref="D57:E57"/>
    <mergeCell ref="D49:E49"/>
    <mergeCell ref="D50:E50"/>
    <mergeCell ref="D51:E51"/>
    <mergeCell ref="D52:E52"/>
    <mergeCell ref="D24:E24"/>
    <mergeCell ref="D36:E36"/>
    <mergeCell ref="D37:E37"/>
    <mergeCell ref="D63:E63"/>
    <mergeCell ref="D38:E38"/>
    <mergeCell ref="D43:E43"/>
    <mergeCell ref="D44:E44"/>
    <mergeCell ref="D45:E45"/>
    <mergeCell ref="D46:E46"/>
    <mergeCell ref="D48:E48"/>
    <mergeCell ref="D14:E14"/>
    <mergeCell ref="D15:E15"/>
    <mergeCell ref="D16:E16"/>
    <mergeCell ref="D17:E17"/>
    <mergeCell ref="D3:E3"/>
    <mergeCell ref="D4:E4"/>
    <mergeCell ref="D7:E7"/>
    <mergeCell ref="B5:C5"/>
    <mergeCell ref="D5:E5"/>
    <mergeCell ref="B15:C15"/>
    <mergeCell ref="B16:C16"/>
    <mergeCell ref="B17:C17"/>
    <mergeCell ref="B18:C18"/>
    <mergeCell ref="B14:C14"/>
    <mergeCell ref="B8:C13"/>
    <mergeCell ref="B3:C3"/>
    <mergeCell ref="B6:C6"/>
    <mergeCell ref="B7:C7"/>
    <mergeCell ref="B24:C24"/>
    <mergeCell ref="B41:C41"/>
    <mergeCell ref="B43:C43"/>
    <mergeCell ref="B44:C44"/>
    <mergeCell ref="B35:C35"/>
    <mergeCell ref="B39:C39"/>
    <mergeCell ref="B34:C34"/>
    <mergeCell ref="B82:C82"/>
    <mergeCell ref="B57:C57"/>
    <mergeCell ref="B47:C47"/>
    <mergeCell ref="B56:C56"/>
    <mergeCell ref="B48:C48"/>
    <mergeCell ref="B49:C49"/>
    <mergeCell ref="B54:C54"/>
    <mergeCell ref="B55:C55"/>
    <mergeCell ref="B70:C70"/>
    <mergeCell ref="B71:C71"/>
    <mergeCell ref="B59:C59"/>
    <mergeCell ref="B36:C36"/>
    <mergeCell ref="B37:C37"/>
    <mergeCell ref="B45:C45"/>
    <mergeCell ref="B46:C46"/>
    <mergeCell ref="B38:C38"/>
    <mergeCell ref="B40:C40"/>
    <mergeCell ref="B58:C58"/>
    <mergeCell ref="B60:C60"/>
    <mergeCell ref="B64:C64"/>
    <mergeCell ref="B61:C61"/>
    <mergeCell ref="B62:C62"/>
    <mergeCell ref="B63:C63"/>
    <mergeCell ref="B77:C77"/>
    <mergeCell ref="B78:C78"/>
    <mergeCell ref="B65:C65"/>
    <mergeCell ref="B66:C66"/>
    <mergeCell ref="B67:C67"/>
    <mergeCell ref="B68:C68"/>
    <mergeCell ref="B69:C69"/>
    <mergeCell ref="B72:C73"/>
    <mergeCell ref="B81:C81"/>
    <mergeCell ref="B50:C50"/>
    <mergeCell ref="B51:C51"/>
    <mergeCell ref="B52:C52"/>
    <mergeCell ref="B53:C53"/>
    <mergeCell ref="B79:C79"/>
    <mergeCell ref="B80:C80"/>
    <mergeCell ref="B75:C75"/>
    <mergeCell ref="B74:C74"/>
    <mergeCell ref="B76:C76"/>
  </mergeCells>
  <printOptions gridLines="1"/>
  <pageMargins left="0.41" right="0.34" top="0.52" bottom="0.52" header="0.5" footer="0.5"/>
  <pageSetup horizontalDpi="300" verticalDpi="300" orientation="portrait"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dimension ref="A1:E51"/>
  <sheetViews>
    <sheetView workbookViewId="0" topLeftCell="A1">
      <selection activeCell="C1" sqref="C1"/>
    </sheetView>
  </sheetViews>
  <sheetFormatPr defaultColWidth="9.140625" defaultRowHeight="12.75"/>
  <cols>
    <col min="1" max="1" width="7.7109375" style="0" customWidth="1"/>
    <col min="2" max="2" width="15.00390625" style="0" customWidth="1"/>
    <col min="3" max="3" width="63.7109375" style="0" customWidth="1"/>
    <col min="4" max="4" width="1.421875" style="0" customWidth="1"/>
    <col min="5" max="5" width="8.7109375" style="0" customWidth="1"/>
  </cols>
  <sheetData>
    <row r="1" spans="1:5" s="7" customFormat="1" ht="12.75">
      <c r="A1" s="13" t="s">
        <v>132</v>
      </c>
      <c r="B1" s="18"/>
      <c r="C1" s="13" t="s">
        <v>133</v>
      </c>
      <c r="D1" s="184" t="s">
        <v>65</v>
      </c>
      <c r="E1" s="185"/>
    </row>
    <row r="2" spans="1:5" s="1" customFormat="1" ht="12.75">
      <c r="A2" s="1" t="s">
        <v>15</v>
      </c>
      <c r="C2" s="1" t="s">
        <v>56</v>
      </c>
      <c r="E2" s="3"/>
    </row>
    <row r="4" spans="1:3" s="1" customFormat="1" ht="12.75">
      <c r="A4" s="1" t="s">
        <v>16</v>
      </c>
      <c r="C4" s="1" t="s">
        <v>66</v>
      </c>
    </row>
    <row r="5" spans="1:3" s="1" customFormat="1" ht="12.75">
      <c r="A5" s="1" t="s">
        <v>16</v>
      </c>
      <c r="C5" s="1" t="s">
        <v>17</v>
      </c>
    </row>
    <row r="6" spans="1:3" s="1" customFormat="1" ht="12.75">
      <c r="A6" s="1" t="s">
        <v>16</v>
      </c>
      <c r="C6" s="1" t="s">
        <v>18</v>
      </c>
    </row>
    <row r="7" spans="1:3" s="1" customFormat="1" ht="12.75">
      <c r="A7" s="1" t="s">
        <v>16</v>
      </c>
      <c r="C7" s="1" t="s">
        <v>19</v>
      </c>
    </row>
    <row r="8" spans="1:3" s="1" customFormat="1" ht="12.75">
      <c r="A8" s="1" t="s">
        <v>16</v>
      </c>
      <c r="C8" s="1" t="s">
        <v>58</v>
      </c>
    </row>
    <row r="9" spans="1:3" s="1" customFormat="1" ht="12.75">
      <c r="A9" s="1" t="s">
        <v>16</v>
      </c>
      <c r="C9" s="1" t="s">
        <v>54</v>
      </c>
    </row>
    <row r="10" spans="1:5" s="2" customFormat="1" ht="12.75">
      <c r="A10" s="2" t="s">
        <v>16</v>
      </c>
      <c r="C10" s="2" t="s">
        <v>21</v>
      </c>
      <c r="E10" s="4"/>
    </row>
    <row r="11" spans="1:3" s="2" customFormat="1" ht="12.75">
      <c r="A11" s="2" t="s">
        <v>16</v>
      </c>
      <c r="C11" s="2" t="s">
        <v>67</v>
      </c>
    </row>
    <row r="12" spans="1:5" s="2" customFormat="1" ht="12.75">
      <c r="A12" s="2" t="s">
        <v>16</v>
      </c>
      <c r="C12" s="2" t="s">
        <v>84</v>
      </c>
      <c r="E12" s="5"/>
    </row>
    <row r="13" spans="1:5" s="2" customFormat="1" ht="12.75">
      <c r="A13" s="2" t="s">
        <v>16</v>
      </c>
      <c r="C13" s="2" t="s">
        <v>63</v>
      </c>
      <c r="E13" s="4"/>
    </row>
    <row r="14" spans="1:5" s="2" customFormat="1" ht="12.75">
      <c r="A14" s="2" t="s">
        <v>16</v>
      </c>
      <c r="C14" s="2" t="s">
        <v>64</v>
      </c>
      <c r="E14" s="4"/>
    </row>
    <row r="15" spans="1:3" ht="12.75">
      <c r="A15" t="s">
        <v>16</v>
      </c>
      <c r="C15" t="s">
        <v>82</v>
      </c>
    </row>
    <row r="16" spans="1:3" ht="12.75">
      <c r="A16" t="s">
        <v>16</v>
      </c>
      <c r="C16" t="s">
        <v>40</v>
      </c>
    </row>
    <row r="17" spans="1:3" ht="12.75">
      <c r="A17" t="s">
        <v>16</v>
      </c>
      <c r="C17" t="s">
        <v>49</v>
      </c>
    </row>
    <row r="18" spans="1:3" ht="12.75">
      <c r="A18" t="s">
        <v>16</v>
      </c>
      <c r="C18" t="s">
        <v>48</v>
      </c>
    </row>
    <row r="19" spans="1:3" ht="12.75">
      <c r="A19" t="s">
        <v>16</v>
      </c>
      <c r="C19" t="s">
        <v>52</v>
      </c>
    </row>
    <row r="21" spans="1:3" s="1" customFormat="1" ht="12.75">
      <c r="A21" s="1" t="s">
        <v>27</v>
      </c>
      <c r="C21" s="1" t="s">
        <v>53</v>
      </c>
    </row>
    <row r="22" spans="1:3" s="1" customFormat="1" ht="12.75">
      <c r="A22" s="1" t="s">
        <v>27</v>
      </c>
      <c r="C22" s="1" t="s">
        <v>57</v>
      </c>
    </row>
    <row r="23" spans="1:3" ht="12.75">
      <c r="A23" t="s">
        <v>27</v>
      </c>
      <c r="C23" t="s">
        <v>55</v>
      </c>
    </row>
    <row r="24" spans="1:3" ht="12.75">
      <c r="A24" t="s">
        <v>27</v>
      </c>
      <c r="C24" t="s">
        <v>83</v>
      </c>
    </row>
    <row r="25" spans="1:3" ht="12.75">
      <c r="A25" t="s">
        <v>27</v>
      </c>
      <c r="B25" s="1"/>
      <c r="C25" t="s">
        <v>28</v>
      </c>
    </row>
    <row r="27" spans="1:3" s="1" customFormat="1" ht="12.75">
      <c r="A27" s="1" t="s">
        <v>61</v>
      </c>
      <c r="C27" s="1" t="s">
        <v>43</v>
      </c>
    </row>
    <row r="28" spans="1:3" s="1" customFormat="1" ht="12.75">
      <c r="A28" s="1" t="s">
        <v>61</v>
      </c>
      <c r="C28" s="1" t="s">
        <v>20</v>
      </c>
    </row>
    <row r="29" spans="1:5" s="1" customFormat="1" ht="12.75">
      <c r="A29" s="1" t="s">
        <v>61</v>
      </c>
      <c r="C29" s="1" t="s">
        <v>59</v>
      </c>
      <c r="E29" s="16"/>
    </row>
    <row r="30" spans="1:3" ht="12.75">
      <c r="A30" t="s">
        <v>61</v>
      </c>
      <c r="C30" t="s">
        <v>30</v>
      </c>
    </row>
    <row r="31" spans="1:3" ht="12.75">
      <c r="A31" t="s">
        <v>61</v>
      </c>
      <c r="C31" t="s">
        <v>32</v>
      </c>
    </row>
    <row r="32" spans="1:3" ht="12.75">
      <c r="A32" t="s">
        <v>61</v>
      </c>
      <c r="C32" t="s">
        <v>44</v>
      </c>
    </row>
    <row r="33" spans="1:3" ht="12.75">
      <c r="A33" t="s">
        <v>61</v>
      </c>
      <c r="C33" t="s">
        <v>33</v>
      </c>
    </row>
    <row r="34" spans="1:3" ht="12.75">
      <c r="A34" t="s">
        <v>61</v>
      </c>
      <c r="C34" t="s">
        <v>31</v>
      </c>
    </row>
    <row r="36" spans="1:3" ht="12.75">
      <c r="A36" t="s">
        <v>22</v>
      </c>
      <c r="C36" t="s">
        <v>23</v>
      </c>
    </row>
    <row r="37" spans="1:3" ht="12.75">
      <c r="A37" t="s">
        <v>22</v>
      </c>
      <c r="C37" t="s">
        <v>25</v>
      </c>
    </row>
    <row r="38" spans="1:3" ht="12.75">
      <c r="A38" t="s">
        <v>22</v>
      </c>
      <c r="C38" t="s">
        <v>34</v>
      </c>
    </row>
    <row r="39" s="2" customFormat="1" ht="12.75"/>
    <row r="40" spans="1:3" s="1" customFormat="1" ht="12.75">
      <c r="A40" s="1" t="s">
        <v>24</v>
      </c>
      <c r="C40" s="1" t="s">
        <v>26</v>
      </c>
    </row>
    <row r="41" spans="1:3" s="1" customFormat="1" ht="12.75">
      <c r="A41" s="1" t="s">
        <v>24</v>
      </c>
      <c r="C41" s="1" t="s">
        <v>85</v>
      </c>
    </row>
    <row r="43" spans="1:3" s="1" customFormat="1" ht="25.5">
      <c r="A43" s="1" t="s">
        <v>29</v>
      </c>
      <c r="C43" s="20" t="s">
        <v>62</v>
      </c>
    </row>
    <row r="44" spans="1:3" s="1" customFormat="1" ht="25.5">
      <c r="A44" s="1" t="s">
        <v>29</v>
      </c>
      <c r="C44" s="20" t="s">
        <v>60</v>
      </c>
    </row>
    <row r="45" spans="1:3" s="1" customFormat="1" ht="12.75">
      <c r="A45" s="1" t="s">
        <v>29</v>
      </c>
      <c r="C45" s="1" t="s">
        <v>38</v>
      </c>
    </row>
    <row r="46" spans="1:3" s="1" customFormat="1" ht="12.75">
      <c r="A46" s="1" t="s">
        <v>29</v>
      </c>
      <c r="C46" s="1" t="s">
        <v>39</v>
      </c>
    </row>
    <row r="47" spans="1:5" s="1" customFormat="1" ht="12.75">
      <c r="A47" s="1" t="s">
        <v>29</v>
      </c>
      <c r="C47" s="1" t="s">
        <v>45</v>
      </c>
      <c r="E47" s="3"/>
    </row>
    <row r="48" spans="1:3" s="1" customFormat="1" ht="12.75">
      <c r="A48" s="1" t="s">
        <v>29</v>
      </c>
      <c r="C48" s="1" t="s">
        <v>41</v>
      </c>
    </row>
    <row r="49" spans="1:3" s="1" customFormat="1" ht="12.75">
      <c r="A49" s="1" t="s">
        <v>29</v>
      </c>
      <c r="C49" s="1" t="s">
        <v>86</v>
      </c>
    </row>
    <row r="50" spans="1:3" ht="12.75">
      <c r="A50" t="s">
        <v>29</v>
      </c>
      <c r="C50" t="s">
        <v>37</v>
      </c>
    </row>
    <row r="51" spans="1:3" ht="12.75">
      <c r="A51" t="s">
        <v>29</v>
      </c>
      <c r="C51" t="s">
        <v>42</v>
      </c>
    </row>
  </sheetData>
  <mergeCells count="1">
    <mergeCell ref="D1:E1"/>
  </mergeCells>
  <printOptions/>
  <pageMargins left="0.3" right="0.25" top="0.48" bottom="0.35" header="0.28" footer="0.2"/>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M24"/>
  <sheetViews>
    <sheetView workbookViewId="0" topLeftCell="A1">
      <selection activeCell="K12" sqref="K12"/>
    </sheetView>
  </sheetViews>
  <sheetFormatPr defaultColWidth="9.140625" defaultRowHeight="12.75"/>
  <cols>
    <col min="1" max="1" width="4.00390625" style="0" customWidth="1"/>
    <col min="2" max="2" width="21.140625" style="0" customWidth="1"/>
    <col min="8" max="8" width="8.8515625" style="78" customWidth="1"/>
  </cols>
  <sheetData>
    <row r="1" spans="1:8" ht="25.5">
      <c r="A1" s="42"/>
      <c r="B1" s="42"/>
      <c r="C1" s="45" t="s">
        <v>68</v>
      </c>
      <c r="D1" s="45" t="s">
        <v>69</v>
      </c>
      <c r="E1" s="45" t="s">
        <v>164</v>
      </c>
      <c r="F1" s="45" t="s">
        <v>165</v>
      </c>
      <c r="G1" s="45" t="s">
        <v>166</v>
      </c>
      <c r="H1" s="72" t="s">
        <v>224</v>
      </c>
    </row>
    <row r="2" spans="1:13" s="7" customFormat="1" ht="12.75">
      <c r="A2" s="14" t="s">
        <v>70</v>
      </c>
      <c r="B2" s="14"/>
      <c r="C2" s="14">
        <v>150</v>
      </c>
      <c r="D2" s="14">
        <v>154</v>
      </c>
      <c r="E2" s="14">
        <v>160</v>
      </c>
      <c r="F2" s="14">
        <v>258</v>
      </c>
      <c r="G2" s="14">
        <v>236</v>
      </c>
      <c r="H2" s="73">
        <f>SUM(H3:H5)</f>
        <v>274</v>
      </c>
      <c r="J2"/>
      <c r="K2"/>
      <c r="L2"/>
      <c r="M2"/>
    </row>
    <row r="3" spans="1:8" ht="12.75">
      <c r="A3" s="42"/>
      <c r="B3" s="42" t="s">
        <v>71</v>
      </c>
      <c r="C3" s="42">
        <v>126</v>
      </c>
      <c r="D3" s="42">
        <v>123</v>
      </c>
      <c r="E3" s="42">
        <v>150</v>
      </c>
      <c r="F3" s="42">
        <v>225</v>
      </c>
      <c r="G3" s="42">
        <v>184</v>
      </c>
      <c r="H3" s="74">
        <v>235</v>
      </c>
    </row>
    <row r="4" spans="1:8" ht="12.75">
      <c r="A4" s="42"/>
      <c r="B4" s="42" t="s">
        <v>72</v>
      </c>
      <c r="C4" s="42">
        <v>21</v>
      </c>
      <c r="D4" s="42">
        <v>29</v>
      </c>
      <c r="E4" s="42">
        <v>10</v>
      </c>
      <c r="F4" s="42">
        <v>27</v>
      </c>
      <c r="G4" s="42">
        <v>47</v>
      </c>
      <c r="H4" s="74">
        <v>30</v>
      </c>
    </row>
    <row r="5" spans="1:8" ht="12.75">
      <c r="A5" s="42"/>
      <c r="B5" s="42" t="s">
        <v>73</v>
      </c>
      <c r="C5" s="42">
        <v>3</v>
      </c>
      <c r="D5" s="42">
        <v>2</v>
      </c>
      <c r="E5" s="42">
        <v>2</v>
      </c>
      <c r="F5" s="42">
        <v>6</v>
      </c>
      <c r="G5" s="42">
        <v>5</v>
      </c>
      <c r="H5" s="74">
        <v>9</v>
      </c>
    </row>
    <row r="6" spans="1:13" s="7" customFormat="1" ht="12.75">
      <c r="A6" s="14" t="s">
        <v>74</v>
      </c>
      <c r="B6" s="14"/>
      <c r="C6" s="14">
        <v>82</v>
      </c>
      <c r="D6" s="14">
        <v>63</v>
      </c>
      <c r="E6" s="14">
        <v>82</v>
      </c>
      <c r="F6" s="14">
        <v>74</v>
      </c>
      <c r="G6" s="14">
        <v>41</v>
      </c>
      <c r="H6" s="73">
        <f>SUM(H7:H9)</f>
        <v>57</v>
      </c>
      <c r="J6"/>
      <c r="K6"/>
      <c r="L6"/>
      <c r="M6"/>
    </row>
    <row r="7" spans="1:8" ht="12.75">
      <c r="A7" s="42"/>
      <c r="B7" s="42" t="s">
        <v>71</v>
      </c>
      <c r="C7" s="42">
        <v>64</v>
      </c>
      <c r="D7" s="42">
        <v>47</v>
      </c>
      <c r="E7" s="42">
        <v>72</v>
      </c>
      <c r="F7" s="42">
        <v>63</v>
      </c>
      <c r="G7" s="42">
        <v>23</v>
      </c>
      <c r="H7" s="74">
        <v>46</v>
      </c>
    </row>
    <row r="8" spans="1:8" ht="12.75">
      <c r="A8" s="42"/>
      <c r="B8" s="42" t="s">
        <v>72</v>
      </c>
      <c r="C8" s="42">
        <v>17</v>
      </c>
      <c r="D8" s="42">
        <v>14</v>
      </c>
      <c r="E8" s="42">
        <v>8</v>
      </c>
      <c r="F8" s="42">
        <v>11</v>
      </c>
      <c r="G8" s="42">
        <v>13</v>
      </c>
      <c r="H8" s="74">
        <v>9</v>
      </c>
    </row>
    <row r="9" spans="1:8" ht="12.75">
      <c r="A9" s="42"/>
      <c r="B9" s="42" t="s">
        <v>73</v>
      </c>
      <c r="C9" s="42">
        <v>1</v>
      </c>
      <c r="D9" s="42">
        <v>2</v>
      </c>
      <c r="E9" s="42">
        <v>3</v>
      </c>
      <c r="F9" s="42">
        <v>0</v>
      </c>
      <c r="G9" s="42">
        <v>5</v>
      </c>
      <c r="H9" s="74">
        <v>2</v>
      </c>
    </row>
    <row r="10" spans="1:13" s="7" customFormat="1" ht="12.75">
      <c r="A10" s="14" t="s">
        <v>75</v>
      </c>
      <c r="B10" s="14"/>
      <c r="C10" s="14">
        <v>7</v>
      </c>
      <c r="D10" s="14">
        <v>10</v>
      </c>
      <c r="E10" s="14">
        <v>0</v>
      </c>
      <c r="F10" s="14">
        <v>6</v>
      </c>
      <c r="G10" s="14">
        <v>16</v>
      </c>
      <c r="H10" s="73">
        <v>19</v>
      </c>
      <c r="J10"/>
      <c r="K10"/>
      <c r="L10"/>
      <c r="M10"/>
    </row>
    <row r="11" spans="1:13" s="7" customFormat="1" ht="12.75">
      <c r="A11" s="14" t="s">
        <v>76</v>
      </c>
      <c r="B11" s="14"/>
      <c r="C11" s="14">
        <v>60</v>
      </c>
      <c r="D11" s="14">
        <v>77</v>
      </c>
      <c r="E11" s="14">
        <v>73</v>
      </c>
      <c r="F11" s="14">
        <v>84</v>
      </c>
      <c r="G11" s="14">
        <v>85</v>
      </c>
      <c r="H11" s="73">
        <f>SUM(H12:H14)</f>
        <v>99</v>
      </c>
      <c r="J11"/>
      <c r="K11"/>
      <c r="L11"/>
      <c r="M11"/>
    </row>
    <row r="12" spans="1:8" ht="12.75">
      <c r="A12" s="42"/>
      <c r="B12" s="42" t="s">
        <v>71</v>
      </c>
      <c r="C12" s="42">
        <v>42</v>
      </c>
      <c r="D12" s="42">
        <v>60</v>
      </c>
      <c r="E12" s="42">
        <v>62</v>
      </c>
      <c r="F12" s="42">
        <v>76</v>
      </c>
      <c r="G12" s="42">
        <v>59</v>
      </c>
      <c r="H12" s="74">
        <v>85</v>
      </c>
    </row>
    <row r="13" spans="1:8" ht="12.75">
      <c r="A13" s="42"/>
      <c r="B13" s="42" t="s">
        <v>72</v>
      </c>
      <c r="C13" s="42">
        <v>13</v>
      </c>
      <c r="D13" s="42">
        <v>12</v>
      </c>
      <c r="E13" s="42">
        <v>6</v>
      </c>
      <c r="F13" s="42">
        <v>5</v>
      </c>
      <c r="G13" s="42">
        <v>23</v>
      </c>
      <c r="H13" s="74">
        <v>8</v>
      </c>
    </row>
    <row r="14" spans="1:8" ht="12.75">
      <c r="A14" s="42"/>
      <c r="B14" s="42" t="s">
        <v>73</v>
      </c>
      <c r="C14" s="42">
        <v>5</v>
      </c>
      <c r="D14" s="42">
        <v>5</v>
      </c>
      <c r="E14" s="42">
        <v>2</v>
      </c>
      <c r="F14" s="42">
        <v>3</v>
      </c>
      <c r="G14" s="42">
        <v>3</v>
      </c>
      <c r="H14" s="74">
        <v>6</v>
      </c>
    </row>
    <row r="15" spans="1:8" ht="12.75">
      <c r="A15" s="42" t="s">
        <v>221</v>
      </c>
      <c r="B15" s="42"/>
      <c r="C15" s="42">
        <f aca="true" t="shared" si="0" ref="C15:H15">C2+C6+C10+C11</f>
        <v>299</v>
      </c>
      <c r="D15" s="42">
        <f t="shared" si="0"/>
        <v>304</v>
      </c>
      <c r="E15" s="42">
        <f t="shared" si="0"/>
        <v>315</v>
      </c>
      <c r="F15" s="42">
        <f t="shared" si="0"/>
        <v>422</v>
      </c>
      <c r="G15" s="42">
        <f t="shared" si="0"/>
        <v>378</v>
      </c>
      <c r="H15" s="75">
        <f t="shared" si="0"/>
        <v>449</v>
      </c>
    </row>
    <row r="16" spans="1:8" ht="12.75">
      <c r="A16" s="70" t="s">
        <v>220</v>
      </c>
      <c r="B16" s="42"/>
      <c r="C16" s="71">
        <f>C11/C15</f>
        <v>0.20066889632107024</v>
      </c>
      <c r="D16" s="71">
        <f>D11/D15</f>
        <v>0.2532894736842105</v>
      </c>
      <c r="E16" s="71">
        <f>E11/E15</f>
        <v>0.23174603174603176</v>
      </c>
      <c r="F16" s="71">
        <f>F11/F15</f>
        <v>0.1990521327014218</v>
      </c>
      <c r="G16" s="71">
        <f>G11/G15</f>
        <v>0.22486772486772486</v>
      </c>
      <c r="H16" s="79">
        <f>H11/H21</f>
        <v>0.19001919385796545</v>
      </c>
    </row>
    <row r="17" spans="1:8" ht="12.75">
      <c r="A17" s="42"/>
      <c r="B17" s="42"/>
      <c r="C17" s="42"/>
      <c r="D17" s="42"/>
      <c r="E17" s="42"/>
      <c r="F17" s="42"/>
      <c r="G17" s="42"/>
      <c r="H17" s="75"/>
    </row>
    <row r="18" spans="1:13" s="7" customFormat="1" ht="12.75">
      <c r="A18" s="14" t="s">
        <v>77</v>
      </c>
      <c r="B18" s="14"/>
      <c r="C18" s="14">
        <v>20</v>
      </c>
      <c r="D18" s="14">
        <v>13</v>
      </c>
      <c r="E18" s="14">
        <v>25</v>
      </c>
      <c r="F18" s="14">
        <v>15</v>
      </c>
      <c r="G18" s="14">
        <v>6</v>
      </c>
      <c r="H18" s="76">
        <v>19</v>
      </c>
      <c r="J18"/>
      <c r="K18"/>
      <c r="L18"/>
      <c r="M18"/>
    </row>
    <row r="19" spans="1:13" s="7" customFormat="1" ht="12.75">
      <c r="A19" s="14" t="s">
        <v>78</v>
      </c>
      <c r="B19" s="14"/>
      <c r="C19" s="14">
        <v>11</v>
      </c>
      <c r="D19" s="14">
        <v>13</v>
      </c>
      <c r="E19" s="14">
        <v>6</v>
      </c>
      <c r="F19" s="14">
        <v>1</v>
      </c>
      <c r="G19" s="14">
        <v>0</v>
      </c>
      <c r="H19" s="76">
        <f>4+10</f>
        <v>14</v>
      </c>
      <c r="J19"/>
      <c r="K19"/>
      <c r="L19"/>
      <c r="M19"/>
    </row>
    <row r="20" spans="1:13" s="7" customFormat="1" ht="12.75">
      <c r="A20" s="14" t="s">
        <v>79</v>
      </c>
      <c r="B20" s="14"/>
      <c r="C20" s="14">
        <v>28</v>
      </c>
      <c r="D20" s="14">
        <v>25</v>
      </c>
      <c r="E20" s="14">
        <v>26</v>
      </c>
      <c r="F20" s="14">
        <v>22</v>
      </c>
      <c r="G20" s="14">
        <v>4</v>
      </c>
      <c r="H20" s="76">
        <f>33+6</f>
        <v>39</v>
      </c>
      <c r="J20"/>
      <c r="K20"/>
      <c r="L20"/>
      <c r="M20"/>
    </row>
    <row r="21" spans="1:13" s="47" customFormat="1" ht="15">
      <c r="A21" s="46" t="s">
        <v>80</v>
      </c>
      <c r="B21" s="46"/>
      <c r="C21" s="46">
        <v>358</v>
      </c>
      <c r="D21" s="46">
        <v>355</v>
      </c>
      <c r="E21" s="46">
        <v>372</v>
      </c>
      <c r="F21" s="46">
        <v>460</v>
      </c>
      <c r="G21" s="46">
        <v>388</v>
      </c>
      <c r="H21" s="77">
        <f>H15+H18+H19+H20</f>
        <v>521</v>
      </c>
      <c r="J21"/>
      <c r="K21"/>
      <c r="L21"/>
      <c r="M21"/>
    </row>
    <row r="22" spans="1:8" ht="12.75">
      <c r="A22" s="42"/>
      <c r="B22" s="42"/>
      <c r="C22" s="42"/>
      <c r="D22" s="42"/>
      <c r="E22" s="42"/>
      <c r="F22" s="42"/>
      <c r="G22" s="42"/>
      <c r="H22" s="75"/>
    </row>
    <row r="23" spans="1:8" ht="12.75">
      <c r="A23" s="42" t="s">
        <v>81</v>
      </c>
      <c r="B23" s="42"/>
      <c r="C23" s="42">
        <v>346</v>
      </c>
      <c r="D23" s="42">
        <v>316</v>
      </c>
      <c r="E23" s="42">
        <v>336</v>
      </c>
      <c r="F23" s="42">
        <v>425</v>
      </c>
      <c r="G23" s="42">
        <v>386</v>
      </c>
      <c r="H23" s="75">
        <v>504</v>
      </c>
    </row>
    <row r="24" spans="1:8" ht="12.75">
      <c r="A24" s="42" t="s">
        <v>167</v>
      </c>
      <c r="B24" s="42"/>
      <c r="C24" s="42"/>
      <c r="D24" s="42"/>
      <c r="E24" s="42"/>
      <c r="F24" s="42"/>
      <c r="G24" s="42">
        <v>50</v>
      </c>
      <c r="H24" s="75">
        <v>150</v>
      </c>
    </row>
  </sheetData>
  <printOptions/>
  <pageMargins left="0.75" right="0.75" top="1" bottom="1" header="0.5" footer="0.5"/>
  <pageSetup orientation="portrait" r:id="rId3"/>
  <ignoredErrors>
    <ignoredError sqref="H6" formulaRange="1"/>
  </ignoredErrors>
  <legacyDrawing r:id="rId2"/>
</worksheet>
</file>

<file path=xl/worksheets/sheet4.xml><?xml version="1.0" encoding="utf-8"?>
<worksheet xmlns="http://schemas.openxmlformats.org/spreadsheetml/2006/main" xmlns:r="http://schemas.openxmlformats.org/officeDocument/2006/relationships">
  <dimension ref="A2:F53"/>
  <sheetViews>
    <sheetView workbookViewId="0" topLeftCell="A1">
      <selection activeCell="F46" sqref="F46"/>
    </sheetView>
  </sheetViews>
  <sheetFormatPr defaultColWidth="9.140625" defaultRowHeight="12.75"/>
  <cols>
    <col min="1" max="1" width="1.57421875" style="0" customWidth="1"/>
    <col min="3" max="3" width="8.28125" style="0" customWidth="1"/>
    <col min="4" max="4" width="38.140625" style="0" customWidth="1"/>
    <col min="6" max="6" width="67.140625" style="0" customWidth="1"/>
  </cols>
  <sheetData>
    <row r="1" ht="5.25" customHeight="1"/>
    <row r="2" s="7" customFormat="1" ht="12.75">
      <c r="A2" s="7" t="s">
        <v>87</v>
      </c>
    </row>
    <row r="3" spans="2:6" s="50" customFormat="1" ht="38.25">
      <c r="B3" s="51" t="s">
        <v>88</v>
      </c>
      <c r="C3" s="51" t="s">
        <v>89</v>
      </c>
      <c r="D3" s="51" t="s">
        <v>35</v>
      </c>
      <c r="E3" s="51" t="s">
        <v>90</v>
      </c>
      <c r="F3" s="51" t="s">
        <v>184</v>
      </c>
    </row>
    <row r="4" spans="2:6" s="8" customFormat="1" ht="5.25" customHeight="1">
      <c r="B4" s="7"/>
      <c r="C4" s="7"/>
      <c r="D4" s="7"/>
      <c r="E4" s="7"/>
      <c r="F4" s="7"/>
    </row>
    <row r="5" spans="2:6" ht="12.75">
      <c r="B5" t="s">
        <v>46</v>
      </c>
      <c r="C5" s="9">
        <v>1</v>
      </c>
      <c r="D5" t="s">
        <v>197</v>
      </c>
      <c r="E5" s="10" t="s">
        <v>92</v>
      </c>
      <c r="F5" t="s">
        <v>182</v>
      </c>
    </row>
    <row r="6" spans="3:5" ht="12.75">
      <c r="C6" s="9">
        <v>1</v>
      </c>
      <c r="D6" t="s">
        <v>93</v>
      </c>
      <c r="E6" s="10" t="s">
        <v>94</v>
      </c>
    </row>
    <row r="7" spans="3:6" ht="12.75">
      <c r="C7" s="9">
        <v>1</v>
      </c>
      <c r="D7" t="s">
        <v>95</v>
      </c>
      <c r="E7" s="10" t="s">
        <v>96</v>
      </c>
      <c r="F7" t="s">
        <v>183</v>
      </c>
    </row>
    <row r="8" spans="3:5" ht="12.75">
      <c r="C8" s="9"/>
      <c r="E8" s="11"/>
    </row>
    <row r="9" spans="2:6" ht="12.75">
      <c r="B9" t="s">
        <v>47</v>
      </c>
      <c r="C9" s="9">
        <v>1</v>
      </c>
      <c r="D9" t="s">
        <v>91</v>
      </c>
      <c r="E9" s="10" t="s">
        <v>92</v>
      </c>
      <c r="F9" t="s">
        <v>200</v>
      </c>
    </row>
    <row r="10" spans="3:5" ht="12.75">
      <c r="C10" s="9">
        <v>1</v>
      </c>
      <c r="D10" t="s">
        <v>93</v>
      </c>
      <c r="E10" s="10" t="s">
        <v>94</v>
      </c>
    </row>
    <row r="11" spans="3:6" ht="12.75">
      <c r="C11" s="9">
        <v>1</v>
      </c>
      <c r="D11" t="s">
        <v>95</v>
      </c>
      <c r="E11" s="10">
        <v>10</v>
      </c>
      <c r="F11" t="s">
        <v>183</v>
      </c>
    </row>
    <row r="12" spans="3:6" ht="12.75">
      <c r="C12" s="9">
        <v>1</v>
      </c>
      <c r="D12" t="s">
        <v>101</v>
      </c>
      <c r="E12" s="10" t="s">
        <v>102</v>
      </c>
      <c r="F12" t="s">
        <v>185</v>
      </c>
    </row>
    <row r="13" spans="3:6" ht="12.75">
      <c r="C13" s="9">
        <v>1</v>
      </c>
      <c r="D13" t="s">
        <v>104</v>
      </c>
      <c r="E13" s="10" t="s">
        <v>105</v>
      </c>
      <c r="F13" t="s">
        <v>186</v>
      </c>
    </row>
    <row r="14" spans="3:6" ht="12.75">
      <c r="C14" s="9">
        <v>1</v>
      </c>
      <c r="D14" t="s">
        <v>107</v>
      </c>
      <c r="E14" s="10">
        <v>30</v>
      </c>
      <c r="F14" t="s">
        <v>187</v>
      </c>
    </row>
    <row r="15" spans="3:6" ht="12.75">
      <c r="C15" s="9">
        <v>1</v>
      </c>
      <c r="D15" t="s">
        <v>109</v>
      </c>
      <c r="E15" s="10">
        <v>100</v>
      </c>
      <c r="F15" t="s">
        <v>202</v>
      </c>
    </row>
    <row r="16" spans="3:6" ht="12.75">
      <c r="C16" s="9">
        <v>1</v>
      </c>
      <c r="D16" t="s">
        <v>188</v>
      </c>
      <c r="E16" s="10">
        <v>50</v>
      </c>
      <c r="F16" t="s">
        <v>201</v>
      </c>
    </row>
    <row r="17" spans="3:6" ht="12.75">
      <c r="C17" s="9">
        <v>2</v>
      </c>
      <c r="D17" t="s">
        <v>110</v>
      </c>
      <c r="E17" s="10">
        <v>50</v>
      </c>
      <c r="F17" t="s">
        <v>201</v>
      </c>
    </row>
    <row r="18" spans="3:6" ht="12.75">
      <c r="C18" s="9">
        <v>2</v>
      </c>
      <c r="D18" t="s">
        <v>189</v>
      </c>
      <c r="E18" s="10" t="s">
        <v>112</v>
      </c>
      <c r="F18" t="s">
        <v>190</v>
      </c>
    </row>
    <row r="19" spans="3:6" ht="12.75">
      <c r="C19" s="9">
        <v>20</v>
      </c>
      <c r="D19" t="s">
        <v>113</v>
      </c>
      <c r="E19" s="10" t="s">
        <v>114</v>
      </c>
      <c r="F19" t="s">
        <v>191</v>
      </c>
    </row>
    <row r="20" spans="3:5" ht="12.75">
      <c r="C20" s="9">
        <v>10</v>
      </c>
      <c r="D20" t="s">
        <v>115</v>
      </c>
      <c r="E20" s="10" t="s">
        <v>116</v>
      </c>
    </row>
    <row r="21" spans="3:5" ht="12.75">
      <c r="C21" s="9">
        <v>3</v>
      </c>
      <c r="D21" t="s">
        <v>117</v>
      </c>
      <c r="E21" s="10" t="s">
        <v>116</v>
      </c>
    </row>
    <row r="22" spans="3:5" ht="12.75">
      <c r="C22" s="9"/>
      <c r="E22" s="11"/>
    </row>
    <row r="23" spans="2:6" ht="12.75">
      <c r="B23" t="s">
        <v>50</v>
      </c>
      <c r="C23" s="9">
        <v>1</v>
      </c>
      <c r="D23" t="s">
        <v>91</v>
      </c>
      <c r="E23" s="10" t="s">
        <v>92</v>
      </c>
      <c r="F23" t="s">
        <v>192</v>
      </c>
    </row>
    <row r="24" spans="3:6" ht="12.75">
      <c r="C24" s="9">
        <v>1</v>
      </c>
      <c r="D24" t="s">
        <v>93</v>
      </c>
      <c r="E24" s="10" t="s">
        <v>94</v>
      </c>
      <c r="F24" t="s">
        <v>192</v>
      </c>
    </row>
    <row r="25" spans="3:6" ht="12.75">
      <c r="C25" s="9">
        <v>1</v>
      </c>
      <c r="D25" t="s">
        <v>95</v>
      </c>
      <c r="E25" s="10">
        <v>10</v>
      </c>
      <c r="F25" t="s">
        <v>192</v>
      </c>
    </row>
    <row r="26" spans="3:6" ht="12.75">
      <c r="C26" s="9">
        <v>1</v>
      </c>
      <c r="D26" t="s">
        <v>101</v>
      </c>
      <c r="E26" s="10" t="s">
        <v>102</v>
      </c>
      <c r="F26" t="s">
        <v>193</v>
      </c>
    </row>
    <row r="27" spans="3:6" ht="12.75">
      <c r="C27" s="9">
        <v>1</v>
      </c>
      <c r="D27" t="s">
        <v>107</v>
      </c>
      <c r="E27" s="10" t="s">
        <v>118</v>
      </c>
      <c r="F27" t="s">
        <v>192</v>
      </c>
    </row>
    <row r="28" spans="3:6" ht="12.75">
      <c r="C28" s="9">
        <v>2</v>
      </c>
      <c r="D28" t="s">
        <v>111</v>
      </c>
      <c r="E28" s="10">
        <v>12</v>
      </c>
      <c r="F28" t="s">
        <v>192</v>
      </c>
    </row>
    <row r="29" spans="3:6" ht="12.75">
      <c r="C29" s="9">
        <v>20</v>
      </c>
      <c r="D29" t="s">
        <v>119</v>
      </c>
      <c r="E29" s="10" t="s">
        <v>120</v>
      </c>
      <c r="F29" t="s">
        <v>192</v>
      </c>
    </row>
    <row r="30" spans="3:6" ht="12.75">
      <c r="C30" s="9">
        <v>10</v>
      </c>
      <c r="D30" t="s">
        <v>115</v>
      </c>
      <c r="E30" s="10" t="s">
        <v>116</v>
      </c>
      <c r="F30" t="s">
        <v>192</v>
      </c>
    </row>
    <row r="31" spans="3:6" ht="12.75">
      <c r="C31" s="9">
        <v>3</v>
      </c>
      <c r="D31" t="s">
        <v>117</v>
      </c>
      <c r="E31" s="10" t="s">
        <v>116</v>
      </c>
      <c r="F31" t="s">
        <v>192</v>
      </c>
    </row>
    <row r="32" spans="3:6" ht="12.75">
      <c r="C32" s="10" t="s">
        <v>121</v>
      </c>
      <c r="D32" t="s">
        <v>122</v>
      </c>
      <c r="E32" s="10" t="s">
        <v>36</v>
      </c>
      <c r="F32" t="s">
        <v>202</v>
      </c>
    </row>
    <row r="33" spans="3:6" ht="12.75">
      <c r="C33" s="9">
        <v>1</v>
      </c>
      <c r="D33" t="s">
        <v>123</v>
      </c>
      <c r="E33" s="10" t="s">
        <v>124</v>
      </c>
      <c r="F33" t="s">
        <v>203</v>
      </c>
    </row>
    <row r="34" spans="3:6" ht="12.75">
      <c r="C34" s="9">
        <v>1</v>
      </c>
      <c r="D34" t="s">
        <v>125</v>
      </c>
      <c r="E34" s="10" t="s">
        <v>126</v>
      </c>
      <c r="F34" t="s">
        <v>194</v>
      </c>
    </row>
    <row r="35" spans="3:6" ht="12.75">
      <c r="C35" s="9" t="s">
        <v>127</v>
      </c>
      <c r="D35" t="s">
        <v>128</v>
      </c>
      <c r="E35" s="10" t="s">
        <v>199</v>
      </c>
      <c r="F35" t="s">
        <v>195</v>
      </c>
    </row>
    <row r="36" spans="3:5" ht="28.5" customHeight="1">
      <c r="C36" s="10" t="s">
        <v>129</v>
      </c>
      <c r="D36" s="52" t="s">
        <v>198</v>
      </c>
      <c r="E36" s="10" t="s">
        <v>199</v>
      </c>
    </row>
    <row r="37" spans="3:5" ht="12.75">
      <c r="C37" s="10"/>
      <c r="E37" s="11"/>
    </row>
    <row r="38" spans="3:5" ht="12.75">
      <c r="C38" s="9"/>
      <c r="E38" s="11"/>
    </row>
    <row r="39" spans="2:6" ht="12.75">
      <c r="B39" t="s">
        <v>51</v>
      </c>
      <c r="C39" s="9">
        <v>1</v>
      </c>
      <c r="D39" t="s">
        <v>91</v>
      </c>
      <c r="E39" s="10" t="s">
        <v>92</v>
      </c>
      <c r="F39" t="s">
        <v>192</v>
      </c>
    </row>
    <row r="40" spans="3:6" ht="12.75">
      <c r="C40" s="9">
        <v>1</v>
      </c>
      <c r="D40" t="s">
        <v>93</v>
      </c>
      <c r="E40" s="10" t="s">
        <v>94</v>
      </c>
      <c r="F40" t="s">
        <v>192</v>
      </c>
    </row>
    <row r="41" spans="3:5" ht="12.75">
      <c r="C41" s="9">
        <v>1</v>
      </c>
      <c r="D41" t="s">
        <v>101</v>
      </c>
      <c r="E41" s="11" t="s">
        <v>130</v>
      </c>
    </row>
    <row r="42" spans="3:6" ht="12.75">
      <c r="C42" s="9">
        <v>1</v>
      </c>
      <c r="D42" t="s">
        <v>131</v>
      </c>
      <c r="E42" s="10">
        <v>30</v>
      </c>
      <c r="F42" t="s">
        <v>196</v>
      </c>
    </row>
    <row r="43" spans="3:6" ht="12.75">
      <c r="C43" s="9">
        <v>10</v>
      </c>
      <c r="D43" t="s">
        <v>115</v>
      </c>
      <c r="E43" s="10" t="s">
        <v>116</v>
      </c>
      <c r="F43" t="s">
        <v>192</v>
      </c>
    </row>
    <row r="44" spans="3:6" ht="12.75">
      <c r="C44" s="9">
        <v>3</v>
      </c>
      <c r="D44" t="s">
        <v>117</v>
      </c>
      <c r="E44" s="10" t="s">
        <v>116</v>
      </c>
      <c r="F44" t="s">
        <v>192</v>
      </c>
    </row>
    <row r="45" spans="3:6" ht="12.75">
      <c r="C45" s="9">
        <v>7</v>
      </c>
      <c r="D45" t="s">
        <v>122</v>
      </c>
      <c r="E45" s="10" t="s">
        <v>36</v>
      </c>
      <c r="F45" t="s">
        <v>202</v>
      </c>
    </row>
    <row r="46" ht="12.75">
      <c r="C46" s="9"/>
    </row>
    <row r="47" spans="3:4" ht="12.75">
      <c r="C47" s="9"/>
      <c r="D47" t="s">
        <v>97</v>
      </c>
    </row>
    <row r="48" ht="12.75">
      <c r="D48" t="s">
        <v>98</v>
      </c>
    </row>
    <row r="49" ht="12.75">
      <c r="D49" t="s">
        <v>99</v>
      </c>
    </row>
    <row r="50" ht="12.75">
      <c r="D50" t="s">
        <v>100</v>
      </c>
    </row>
    <row r="51" ht="12.75">
      <c r="D51" t="s">
        <v>103</v>
      </c>
    </row>
    <row r="52" ht="12.75">
      <c r="D52" t="s">
        <v>106</v>
      </c>
    </row>
    <row r="53" ht="12.75">
      <c r="D53" s="12" t="s">
        <v>108</v>
      </c>
    </row>
  </sheetData>
  <hyperlinks>
    <hyperlink ref="D53" r:id="rId1" display="system.dynamics@albany.edu"/>
  </hyperlinks>
  <printOptions/>
  <pageMargins left="0.42" right="0.25" top="0.54" bottom="0.5" header="0.5" footer="0.5"/>
  <pageSetup orientation="portrait" r:id="rId4"/>
  <legacyDrawing r:id="rId3"/>
</worksheet>
</file>

<file path=xl/worksheets/sheet5.xml><?xml version="1.0" encoding="utf-8"?>
<worksheet xmlns="http://schemas.openxmlformats.org/spreadsheetml/2006/main" xmlns:r="http://schemas.openxmlformats.org/officeDocument/2006/relationships">
  <dimension ref="A1:C17"/>
  <sheetViews>
    <sheetView workbookViewId="0" topLeftCell="A1">
      <selection activeCell="E9" sqref="E9"/>
    </sheetView>
  </sheetViews>
  <sheetFormatPr defaultColWidth="9.140625" defaultRowHeight="12.75"/>
  <cols>
    <col min="1" max="1" width="9.140625" style="8" customWidth="1"/>
    <col min="2" max="2" width="4.8515625" style="8" customWidth="1"/>
    <col min="3" max="3" width="71.00390625" style="8" customWidth="1"/>
    <col min="4" max="16384" width="9.140625" style="8" customWidth="1"/>
  </cols>
  <sheetData>
    <row r="1" spans="1:3" ht="12.75">
      <c r="A1" s="14" t="s">
        <v>135</v>
      </c>
      <c r="B1" s="14"/>
      <c r="C1" s="14" t="s">
        <v>144</v>
      </c>
    </row>
    <row r="2" spans="1:3" ht="7.5" customHeight="1">
      <c r="A2" s="15"/>
      <c r="B2" s="15"/>
      <c r="C2" s="15"/>
    </row>
    <row r="3" spans="1:3" ht="12.75">
      <c r="A3" s="8" t="s">
        <v>134</v>
      </c>
      <c r="C3" s="8" t="s">
        <v>145</v>
      </c>
    </row>
    <row r="4" ht="12.75">
      <c r="C4" s="8" t="s">
        <v>146</v>
      </c>
    </row>
    <row r="5" spans="1:3" ht="12.75">
      <c r="A5" s="8" t="s">
        <v>136</v>
      </c>
      <c r="C5" s="8" t="s">
        <v>147</v>
      </c>
    </row>
    <row r="7" spans="1:3" ht="12.75">
      <c r="A7" s="8" t="s">
        <v>137</v>
      </c>
      <c r="C7" s="8" t="s">
        <v>148</v>
      </c>
    </row>
    <row r="8" ht="12.75">
      <c r="C8" s="8" t="s">
        <v>139</v>
      </c>
    </row>
    <row r="9" spans="1:3" ht="12.75">
      <c r="A9" s="8" t="s">
        <v>138</v>
      </c>
      <c r="C9" s="8" t="s">
        <v>149</v>
      </c>
    </row>
    <row r="11" spans="1:3" ht="12.75">
      <c r="A11" s="8" t="s">
        <v>222</v>
      </c>
      <c r="C11" s="8" t="s">
        <v>225</v>
      </c>
    </row>
    <row r="13" ht="12.75">
      <c r="A13" s="8" t="s">
        <v>140</v>
      </c>
    </row>
    <row r="14" ht="12.75">
      <c r="A14" s="8" t="s">
        <v>223</v>
      </c>
    </row>
    <row r="15" ht="12.75">
      <c r="A15" s="8" t="s">
        <v>141</v>
      </c>
    </row>
    <row r="16" ht="12.75">
      <c r="A16" s="8" t="s">
        <v>142</v>
      </c>
    </row>
    <row r="17" ht="12.75">
      <c r="A17" s="8" t="s">
        <v>143</v>
      </c>
    </row>
  </sheetData>
  <printOptions/>
  <pageMargins left="0.75" right="0.48" top="0.56"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spencer</dc:creator>
  <cp:keywords/>
  <dc:description/>
  <cp:lastModifiedBy>System Dynamic Society</cp:lastModifiedBy>
  <cp:lastPrinted>2006-04-24T20:54:10Z</cp:lastPrinted>
  <dcterms:created xsi:type="dcterms:W3CDTF">2003-08-07T00:36:17Z</dcterms:created>
  <dcterms:modified xsi:type="dcterms:W3CDTF">2007-01-29T21:14:49Z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