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John's Laptop\Documents\@@Research\@Homelessness\Models\Portland ME models\"/>
    </mc:Choice>
  </mc:AlternateContent>
  <xr:revisionPtr revIDLastSave="0" documentId="13_ncr:1_{DC47D22A-E6DB-4891-995C-22020FC87BCD}" xr6:coauthVersionLast="47" xr6:coauthVersionMax="47" xr10:uidLastSave="{00000000-0000-0000-0000-000000000000}"/>
  <bookViews>
    <workbookView xWindow="-120" yWindow="-120" windowWidth="29040" windowHeight="15840" activeTab="3" xr2:uid="{64417F3D-8D08-401F-AD78-74057762247D}"/>
  </bookViews>
  <sheets>
    <sheet name="Overall Population" sheetId="1" r:id="rId1"/>
    <sheet name="Population by Family Structure" sheetId="5" r:id="rId2"/>
    <sheet name="Homeless Population" sheetId="2" r:id="rId3"/>
    <sheet name="Permits and construction" sheetId="3" r:id="rId4"/>
    <sheet name="Maine Homeless count" sheetId="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5" l="1"/>
  <c r="B3" i="5"/>
  <c r="Q4" i="2"/>
  <c r="Q3" i="2"/>
  <c r="Q2" i="2"/>
  <c r="J3" i="4"/>
  <c r="I3" i="4"/>
  <c r="H3" i="4"/>
  <c r="G3" i="4"/>
  <c r="F3" i="4"/>
  <c r="E3" i="4"/>
  <c r="D3" i="4"/>
  <c r="C3" i="4"/>
  <c r="B3" i="4"/>
  <c r="K2" i="4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R3" i="3"/>
  <c r="S3" i="3"/>
  <c r="S2" i="3"/>
  <c r="R2" i="3"/>
  <c r="Q3" i="3"/>
  <c r="Q2" i="3"/>
  <c r="C5" i="5" l="1"/>
  <c r="B8" i="5"/>
</calcChain>
</file>

<file path=xl/sharedStrings.xml><?xml version="1.0" encoding="utf-8"?>
<sst xmlns="http://schemas.openxmlformats.org/spreadsheetml/2006/main" count="34" uniqueCount="31">
  <si>
    <t>Year</t>
  </si>
  <si>
    <t>Population</t>
  </si>
  <si>
    <t>Single Adults</t>
  </si>
  <si>
    <t>Adults with Families</t>
  </si>
  <si>
    <t>Transition Age Young Adults</t>
  </si>
  <si>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From 2018 on, numbers are based on estimates from State of Maine PIT counts. Portland typically has 40 percent of the state's homeless.</t>
    </r>
  </si>
  <si>
    <t>Low-income housing units in permitting phase</t>
  </si>
  <si>
    <t>Over period</t>
  </si>
  <si>
    <t>Prior 2020</t>
  </si>
  <si>
    <t>Post 2020</t>
  </si>
  <si>
    <t>Low-income housing units completed</t>
  </si>
  <si>
    <t>Totals</t>
  </si>
  <si>
    <t>York</t>
  </si>
  <si>
    <t>Cumberland</t>
  </si>
  <si>
    <t>Androscoggin</t>
  </si>
  <si>
    <t>Midcoast</t>
  </si>
  <si>
    <t>Western</t>
  </si>
  <si>
    <t>Central</t>
  </si>
  <si>
    <t>Penquis</t>
  </si>
  <si>
    <t>Aroostook</t>
  </si>
  <si>
    <t>Downeast</t>
  </si>
  <si>
    <t>Hub population</t>
  </si>
  <si>
    <t>Percentage</t>
  </si>
  <si>
    <t>Total</t>
  </si>
  <si>
    <t>Family households</t>
  </si>
  <si>
    <t>Children in family households</t>
  </si>
  <si>
    <t>Households with single head</t>
  </si>
  <si>
    <t>Children in hh with single head</t>
  </si>
  <si>
    <t>Single person households</t>
  </si>
  <si>
    <t>Total pop in 2020</t>
  </si>
  <si>
    <t>Spouses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</si>
</sst>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9" fontId="0" fillId="0" borderId="0" xfId="1" applyFont="1"/>
    <xf numFmtId="164" fontId="0" fillId="0" borderId="0" xfId="1" applyNumberFormat="1" applyFon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Portland</a:t>
            </a:r>
            <a:r>
              <a:rPr lang="en-US" baseline="0"/>
              <a:t> Maine </a:t>
            </a:r>
            <a:r>
              <a:rPr lang="en-US"/>
              <a:t>Population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'Overall Population'!$A$2</c:f>
              <c:strCache>
                <c:ptCount val="1"/>
                <c:pt idx="0">
                  <c:v>Population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'Overall Population'!$A$1:$P$1</c15:sqref>
                  </c15:fullRef>
                </c:ext>
              </c:extLst>
              <c:f>'Overall Population'!$B$1:$P$1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'Overall Population'!$B$2:$P$2</c15:sqref>
                  </c15:fullRef>
                </c:ext>
              </c:extLst>
              <c:f>'Overall Population'!$C$2:$P$2</c:f>
              <c:numCache>
                <c:formatCode>General</c:formatCode>
                <c:ptCount val="14"/>
                <c:pt idx="0">
                  <c:v>66193</c:v>
                </c:pt>
                <c:pt idx="1">
                  <c:v>66239</c:v>
                </c:pt>
                <c:pt idx="2">
                  <c:v>66425</c:v>
                </c:pt>
                <c:pt idx="3">
                  <c:v>66876</c:v>
                </c:pt>
                <c:pt idx="4">
                  <c:v>66873</c:v>
                </c:pt>
                <c:pt idx="5">
                  <c:v>66992</c:v>
                </c:pt>
                <c:pt idx="6">
                  <c:v>66739</c:v>
                </c:pt>
                <c:pt idx="7">
                  <c:v>66567</c:v>
                </c:pt>
                <c:pt idx="8">
                  <c:v>66455</c:v>
                </c:pt>
                <c:pt idx="9">
                  <c:v>68427</c:v>
                </c:pt>
                <c:pt idx="10">
                  <c:v>68313</c:v>
                </c:pt>
                <c:pt idx="11">
                  <c:v>68361</c:v>
                </c:pt>
                <c:pt idx="12">
                  <c:v>69104</c:v>
                </c:pt>
                <c:pt idx="13">
                  <c:v>69847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0-487A-8767-C01C70C08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386904"/>
        <c:axId val="542385496"/>
      </c:lineChart>
      <c:catAx>
        <c:axId val="542386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385496"/>
        <c:crosses val="autoZero"/>
        <c:auto val="1"/>
        <c:lblAlgn val="ctr"/>
        <c:lblOffset val="100"/>
        <c:noMultiLvlLbl val="0"/>
      </c:catAx>
      <c:valAx>
        <c:axId val="542385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386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Homeless Population, Portland, 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Single Adults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38100" cap="rnd">
                <a:solidFill>
                  <a:schemeClr val="accent2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'Homeless Population'!$B$1:$P$1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'Homeless Population'!$B$3:$P$3</c:f>
              <c:numCache>
                <c:formatCode>General</c:formatCode>
                <c:ptCount val="15"/>
                <c:pt idx="0">
                  <c:v>250</c:v>
                </c:pt>
                <c:pt idx="1">
                  <c:v>248</c:v>
                </c:pt>
                <c:pt idx="2">
                  <c:v>306</c:v>
                </c:pt>
                <c:pt idx="3">
                  <c:v>364</c:v>
                </c:pt>
                <c:pt idx="4">
                  <c:v>340</c:v>
                </c:pt>
                <c:pt idx="5">
                  <c:v>334</c:v>
                </c:pt>
                <c:pt idx="6">
                  <c:v>365</c:v>
                </c:pt>
                <c:pt idx="7">
                  <c:v>375</c:v>
                </c:pt>
                <c:pt idx="8">
                  <c:v>297</c:v>
                </c:pt>
                <c:pt idx="9">
                  <c:v>340</c:v>
                </c:pt>
                <c:pt idx="10">
                  <c:v>363</c:v>
                </c:pt>
                <c:pt idx="11">
                  <c:v>307</c:v>
                </c:pt>
                <c:pt idx="12">
                  <c:v>967</c:v>
                </c:pt>
                <c:pt idx="13">
                  <c:v>1090</c:v>
                </c:pt>
                <c:pt idx="14">
                  <c:v>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4-417C-AFDB-65799E4BD1C3}"/>
            </c:ext>
          </c:extLst>
        </c:ser>
        <c:ser>
          <c:idx val="2"/>
          <c:order val="1"/>
          <c:tx>
            <c:v>Adults With Families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'Homeless Population'!$B$1:$P$1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'Homeless Population'!$B$2:$P$2</c:f>
              <c:numCache>
                <c:formatCode>General</c:formatCode>
                <c:ptCount val="15"/>
                <c:pt idx="0">
                  <c:v>30</c:v>
                </c:pt>
                <c:pt idx="1">
                  <c:v>40</c:v>
                </c:pt>
                <c:pt idx="2">
                  <c:v>34</c:v>
                </c:pt>
                <c:pt idx="3">
                  <c:v>47</c:v>
                </c:pt>
                <c:pt idx="4">
                  <c:v>82</c:v>
                </c:pt>
                <c:pt idx="5">
                  <c:v>50</c:v>
                </c:pt>
                <c:pt idx="6">
                  <c:v>52</c:v>
                </c:pt>
                <c:pt idx="7">
                  <c:v>70</c:v>
                </c:pt>
                <c:pt idx="8">
                  <c:v>153</c:v>
                </c:pt>
                <c:pt idx="9">
                  <c:v>112</c:v>
                </c:pt>
                <c:pt idx="10">
                  <c:v>120</c:v>
                </c:pt>
                <c:pt idx="11">
                  <c:v>106</c:v>
                </c:pt>
                <c:pt idx="12">
                  <c:v>332</c:v>
                </c:pt>
                <c:pt idx="13">
                  <c:v>494</c:v>
                </c:pt>
                <c:pt idx="14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24-417C-AFDB-65799E4BD1C3}"/>
            </c:ext>
          </c:extLst>
        </c:ser>
        <c:ser>
          <c:idx val="3"/>
          <c:order val="2"/>
          <c:tx>
            <c:v>Transition Age Young Adults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'Homeless Population'!$B$1:$P$1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'Homeless Population'!$B$4:$P$4</c:f>
              <c:numCache>
                <c:formatCode>General</c:formatCode>
                <c:ptCount val="15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33</c:v>
                </c:pt>
                <c:pt idx="6">
                  <c:v>83</c:v>
                </c:pt>
                <c:pt idx="7">
                  <c:v>53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26</c:v>
                </c:pt>
                <c:pt idx="12">
                  <c:v>83</c:v>
                </c:pt>
                <c:pt idx="13">
                  <c:v>119</c:v>
                </c:pt>
                <c:pt idx="14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24-417C-AFDB-65799E4BD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429936"/>
        <c:axId val="516431344"/>
      </c:lineChart>
      <c:catAx>
        <c:axId val="51642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431344"/>
        <c:crosses val="autoZero"/>
        <c:auto val="1"/>
        <c:lblAlgn val="ctr"/>
        <c:lblOffset val="100"/>
        <c:noMultiLvlLbl val="0"/>
      </c:catAx>
      <c:valAx>
        <c:axId val="51643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429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Low-Income Housing Units Completed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1"/>
          <c:tx>
            <c:strRef>
              <c:f>'Permits and construction'!$A$3</c:f>
              <c:strCache>
                <c:ptCount val="1"/>
                <c:pt idx="0">
                  <c:v>Low-income housing units completed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25400" cap="rnd">
                <a:solidFill>
                  <a:srgbClr val="0070C0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cat>
            <c:numRef>
              <c:f>'Permits and construction'!$B$1:$P$1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'Permits and construction'!$B$3:$P$3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37</c:v>
                </c:pt>
                <c:pt idx="3">
                  <c:v>140</c:v>
                </c:pt>
                <c:pt idx="4">
                  <c:v>0</c:v>
                </c:pt>
                <c:pt idx="5">
                  <c:v>64</c:v>
                </c:pt>
                <c:pt idx="6">
                  <c:v>38</c:v>
                </c:pt>
                <c:pt idx="7">
                  <c:v>75</c:v>
                </c:pt>
                <c:pt idx="8">
                  <c:v>66</c:v>
                </c:pt>
                <c:pt idx="9">
                  <c:v>25</c:v>
                </c:pt>
                <c:pt idx="10">
                  <c:v>67</c:v>
                </c:pt>
                <c:pt idx="11">
                  <c:v>111</c:v>
                </c:pt>
                <c:pt idx="12">
                  <c:v>17</c:v>
                </c:pt>
                <c:pt idx="13">
                  <c:v>195</c:v>
                </c:pt>
                <c:pt idx="14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0-416C-8D99-27B847151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916016"/>
        <c:axId val="52174104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'Permits and construction'!$A$1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shade val="6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shade val="65000"/>
                      </a:schemeClr>
                    </a:solidFill>
                    <a:ln w="9525">
                      <a:solidFill>
                        <a:schemeClr val="accent1">
                          <a:shade val="65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'Permits and construction'!$B$1:$P$1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  <c:pt idx="1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'Permits and construction'!$B$1:$P$1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  <c:pt idx="14">
                        <c:v>2024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23B0-416C-8D99-27B847151AB4}"/>
                  </c:ext>
                </c:extLst>
              </c15:ser>
            </c15:filteredLineSeries>
          </c:ext>
        </c:extLst>
      </c:lineChart>
      <c:catAx>
        <c:axId val="35591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741040"/>
        <c:crosses val="autoZero"/>
        <c:auto val="1"/>
        <c:lblAlgn val="ctr"/>
        <c:lblOffset val="100"/>
        <c:noMultiLvlLbl val="0"/>
      </c:catAx>
      <c:valAx>
        <c:axId val="521741040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91601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231775</xdr:colOff>
      <xdr:row>5</xdr:row>
      <xdr:rowOff>19050</xdr:rowOff>
    </xdr:from>
    <xdr:to>
      <xdr:col>11</xdr:col>
      <xdr:colOff>536575</xdr:colOff>
      <xdr:row>19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41D96D4-7879-79CC-43CB-AADB2384E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6350</xdr:rowOff>
    </xdr:from>
    <xdr:to>
      <xdr:col>8</xdr:col>
      <xdr:colOff>304800</xdr:colOff>
      <xdr:row>22</xdr:row>
      <xdr:rowOff>82550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12534A0-9239-0368-77D7-629428C50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0</xdr:rowOff>
    </xdr:from>
    <xdr:to>
      <xdr:col>12</xdr:col>
      <xdr:colOff>304800</xdr:colOff>
      <xdr:row>22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58CD39F-EAC1-4AD3-9E6B-EDCB8FC40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323232"/>
      </a:dk2>
      <a:lt2>
        <a:srgbClr val="E5C243"/>
      </a:lt2>
      <a:accent1>
        <a:srgbClr val="FF0000"/>
      </a:accent1>
      <a:accent2>
        <a:srgbClr val="D55816"/>
      </a:accent2>
      <a:accent3>
        <a:srgbClr val="E19825"/>
      </a:accent3>
      <a:accent4>
        <a:srgbClr val="B19C7D"/>
      </a:accent4>
      <a:accent5>
        <a:srgbClr val="7F5F52"/>
      </a:accent5>
      <a:accent6>
        <a:srgbClr val="B27D4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547A0-E061-4DCA-A3F2-4CD1E167956A}">
  <dimension ref="A1:P2"/>
  <sheetViews>
    <sheetView zoomScale="150" zoomScaleNormal="150" workbookViewId="0">
      <selection activeCell="B2" sqref="B2"/>
    </sheetView>
  </sheetViews>
  <sheetFormatPr defaultRowHeight="15" x14ac:dyDescent="0.25"/>
  <cols>
    <col min="1" max="1" width="9.7109375" customWidth="1"/>
  </cols>
  <sheetData>
    <row r="1" spans="1:16" x14ac:dyDescent="0.25">
      <c r="A1" t="s">
        <v>0</v>
      </c>
      <c r="B1">
        <v>2010</v>
      </c>
      <c r="C1">
        <v>2011</v>
      </c>
      <c r="D1">
        <v>2012</v>
      </c>
      <c r="E1">
        <v>2013</v>
      </c>
      <c r="F1">
        <v>2014</v>
      </c>
      <c r="G1">
        <v>2015</v>
      </c>
      <c r="H1">
        <v>2016</v>
      </c>
      <c r="I1">
        <v>2017</v>
      </c>
      <c r="J1">
        <v>2018</v>
      </c>
      <c r="K1">
        <v>2019</v>
      </c>
      <c r="L1">
        <v>2020</v>
      </c>
      <c r="M1">
        <v>2021</v>
      </c>
      <c r="N1">
        <v>2022</v>
      </c>
      <c r="O1">
        <v>2023</v>
      </c>
      <c r="P1">
        <v>2024</v>
      </c>
    </row>
    <row r="2" spans="1:16" x14ac:dyDescent="0.25">
      <c r="A2" t="s">
        <v>1</v>
      </c>
      <c r="B2">
        <v>66089</v>
      </c>
      <c r="C2">
        <v>66193</v>
      </c>
      <c r="D2">
        <v>66239</v>
      </c>
      <c r="E2">
        <v>66425</v>
      </c>
      <c r="F2">
        <v>66876</v>
      </c>
      <c r="G2">
        <v>66873</v>
      </c>
      <c r="H2">
        <v>66992</v>
      </c>
      <c r="I2">
        <v>66739</v>
      </c>
      <c r="J2">
        <v>66567</v>
      </c>
      <c r="K2">
        <v>66455</v>
      </c>
      <c r="L2">
        <v>68427</v>
      </c>
      <c r="M2">
        <v>68313</v>
      </c>
      <c r="N2">
        <v>68361</v>
      </c>
      <c r="O2">
        <v>69104</v>
      </c>
      <c r="P2">
        <v>69847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3395D-CE65-433B-8B79-87BEDA19C6C5}">
  <dimension ref="A1:C8"/>
  <sheetViews>
    <sheetView zoomScale="150" zoomScaleNormal="150" workbookViewId="0">
      <selection activeCell="B6" sqref="B6"/>
    </sheetView>
  </sheetViews>
  <sheetFormatPr defaultRowHeight="15" x14ac:dyDescent="0.25"/>
  <cols>
    <col min="1" max="1" width="27.42578125" customWidth="1"/>
  </cols>
  <sheetData>
    <row r="1" spans="1:3" x14ac:dyDescent="0.25">
      <c r="A1" t="s">
        <v>24</v>
      </c>
      <c r="B1">
        <v>9129</v>
      </c>
    </row>
    <row r="2" spans="1:3" x14ac:dyDescent="0.25">
      <c r="A2" t="s">
        <v>30</v>
      </c>
      <c r="B2">
        <v>9129</v>
      </c>
    </row>
    <row r="3" spans="1:3" x14ac:dyDescent="0.25">
      <c r="A3" t="s">
        <v>25</v>
      </c>
      <c r="B3" s="5">
        <f>B1*2.63</f>
        <v>24009.27</v>
      </c>
    </row>
    <row r="4" spans="1:3" x14ac:dyDescent="0.25">
      <c r="A4" t="s">
        <v>26</v>
      </c>
      <c r="B4">
        <v>3104</v>
      </c>
    </row>
    <row r="5" spans="1:3" x14ac:dyDescent="0.25">
      <c r="A5" t="s">
        <v>27</v>
      </c>
      <c r="B5" s="5">
        <f>B4*2.63</f>
        <v>8163.5199999999995</v>
      </c>
      <c r="C5" s="5">
        <f>SUM(B1:B5)</f>
        <v>53534.79</v>
      </c>
    </row>
    <row r="6" spans="1:3" x14ac:dyDescent="0.25">
      <c r="A6" t="s">
        <v>28</v>
      </c>
      <c r="B6">
        <v>12443</v>
      </c>
    </row>
    <row r="7" spans="1:3" x14ac:dyDescent="0.25">
      <c r="A7" t="s">
        <v>4</v>
      </c>
      <c r="B7" s="5">
        <v>200</v>
      </c>
    </row>
    <row r="8" spans="1:3" x14ac:dyDescent="0.25">
      <c r="A8" t="s">
        <v>29</v>
      </c>
      <c r="B8" s="5">
        <f>SUM(B1:B7)</f>
        <v>66177.790000000008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E899-3E4B-480B-8111-F600326102AD}">
  <dimension ref="A1:Q7"/>
  <sheetViews>
    <sheetView zoomScale="150" zoomScaleNormal="150" workbookViewId="0">
      <selection activeCell="L24" sqref="L24"/>
    </sheetView>
  </sheetViews>
  <sheetFormatPr defaultRowHeight="15" x14ac:dyDescent="0.25"/>
  <cols>
    <col min="1" max="1" width="26.140625" customWidth="1"/>
  </cols>
  <sheetData>
    <row r="1" spans="1:17" x14ac:dyDescent="0.25">
      <c r="A1" t="s">
        <v>0</v>
      </c>
      <c r="B1">
        <v>2010</v>
      </c>
      <c r="C1">
        <v>2011</v>
      </c>
      <c r="D1">
        <v>2012</v>
      </c>
      <c r="E1">
        <v>2013</v>
      </c>
      <c r="F1">
        <v>2014</v>
      </c>
      <c r="G1">
        <v>2015</v>
      </c>
      <c r="H1">
        <v>2016</v>
      </c>
      <c r="I1">
        <v>2017</v>
      </c>
      <c r="J1">
        <v>2018</v>
      </c>
      <c r="K1">
        <v>2019</v>
      </c>
      <c r="L1">
        <v>2020</v>
      </c>
      <c r="M1">
        <v>2021</v>
      </c>
      <c r="N1">
        <v>2022</v>
      </c>
      <c r="O1">
        <v>2023</v>
      </c>
      <c r="P1">
        <v>2024</v>
      </c>
    </row>
    <row r="2" spans="1:17" x14ac:dyDescent="0.25">
      <c r="A2" t="s">
        <v>3</v>
      </c>
      <c r="B2">
        <v>30</v>
      </c>
      <c r="C2">
        <v>40</v>
      </c>
      <c r="D2">
        <v>34</v>
      </c>
      <c r="E2">
        <v>47</v>
      </c>
      <c r="F2">
        <v>82</v>
      </c>
      <c r="G2">
        <v>50</v>
      </c>
      <c r="H2">
        <v>52</v>
      </c>
      <c r="I2">
        <v>70</v>
      </c>
      <c r="J2">
        <v>153</v>
      </c>
      <c r="K2">
        <v>112</v>
      </c>
      <c r="L2">
        <v>120</v>
      </c>
      <c r="M2">
        <v>106</v>
      </c>
      <c r="N2">
        <v>332</v>
      </c>
      <c r="O2">
        <v>494</v>
      </c>
      <c r="P2">
        <v>146</v>
      </c>
      <c r="Q2" s="4">
        <f>P2/$P$5</f>
        <v>0.13543599257884972</v>
      </c>
    </row>
    <row r="3" spans="1:17" x14ac:dyDescent="0.25">
      <c r="A3" t="s">
        <v>2</v>
      </c>
      <c r="B3">
        <v>250</v>
      </c>
      <c r="C3">
        <v>248</v>
      </c>
      <c r="D3">
        <v>306</v>
      </c>
      <c r="E3">
        <v>364</v>
      </c>
      <c r="F3">
        <v>340</v>
      </c>
      <c r="G3">
        <v>334</v>
      </c>
      <c r="H3">
        <v>365</v>
      </c>
      <c r="I3">
        <v>375</v>
      </c>
      <c r="J3">
        <v>297</v>
      </c>
      <c r="K3">
        <v>340</v>
      </c>
      <c r="L3">
        <v>363</v>
      </c>
      <c r="M3">
        <v>307</v>
      </c>
      <c r="N3">
        <v>967</v>
      </c>
      <c r="O3">
        <v>1090</v>
      </c>
      <c r="P3">
        <v>848</v>
      </c>
      <c r="Q3" s="4">
        <f t="shared" ref="Q3:Q4" si="0">P3/$P$5</f>
        <v>0.7866419294990723</v>
      </c>
    </row>
    <row r="4" spans="1:17" x14ac:dyDescent="0.25">
      <c r="A4" t="s">
        <v>4</v>
      </c>
      <c r="B4">
        <v>1</v>
      </c>
      <c r="C4">
        <v>3</v>
      </c>
      <c r="D4">
        <v>1</v>
      </c>
      <c r="E4">
        <v>2</v>
      </c>
      <c r="F4">
        <v>1</v>
      </c>
      <c r="G4">
        <v>33</v>
      </c>
      <c r="H4">
        <v>83</v>
      </c>
      <c r="I4">
        <v>53</v>
      </c>
      <c r="J4">
        <v>32</v>
      </c>
      <c r="K4">
        <v>34</v>
      </c>
      <c r="L4">
        <v>36</v>
      </c>
      <c r="M4">
        <v>26</v>
      </c>
      <c r="N4">
        <v>83</v>
      </c>
      <c r="O4">
        <v>119</v>
      </c>
      <c r="P4">
        <v>84</v>
      </c>
      <c r="Q4" s="4">
        <f t="shared" si="0"/>
        <v>7.792207792207792E-2</v>
      </c>
    </row>
    <row r="5" spans="1:17" x14ac:dyDescent="0.25">
      <c r="A5" t="s">
        <v>11</v>
      </c>
      <c r="B5">
        <f>SUM(B2:B4)</f>
        <v>281</v>
      </c>
      <c r="C5">
        <f t="shared" ref="C5:P5" si="1">SUM(C2:C4)</f>
        <v>291</v>
      </c>
      <c r="D5">
        <f t="shared" si="1"/>
        <v>341</v>
      </c>
      <c r="E5">
        <f t="shared" si="1"/>
        <v>413</v>
      </c>
      <c r="F5">
        <f t="shared" si="1"/>
        <v>423</v>
      </c>
      <c r="G5">
        <f t="shared" si="1"/>
        <v>417</v>
      </c>
      <c r="H5">
        <f t="shared" si="1"/>
        <v>500</v>
      </c>
      <c r="I5">
        <f t="shared" si="1"/>
        <v>498</v>
      </c>
      <c r="J5">
        <f t="shared" si="1"/>
        <v>482</v>
      </c>
      <c r="K5">
        <f t="shared" si="1"/>
        <v>486</v>
      </c>
      <c r="L5">
        <f t="shared" si="1"/>
        <v>519</v>
      </c>
      <c r="M5">
        <f t="shared" si="1"/>
        <v>439</v>
      </c>
      <c r="N5">
        <f t="shared" si="1"/>
        <v>1382</v>
      </c>
      <c r="O5">
        <f t="shared" si="1"/>
        <v>1703</v>
      </c>
      <c r="P5">
        <f t="shared" si="1"/>
        <v>1078</v>
      </c>
    </row>
    <row r="7" spans="1:17" x14ac:dyDescent="0.25">
      <c r="B7" t="s">
        <v>5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2AEF2-AB7E-4A19-8FF1-222354430A4C}">
  <dimension ref="A1:S4"/>
  <sheetViews>
    <sheetView tabSelected="1" zoomScale="125" zoomScaleNormal="125" workbookViewId="0">
      <selection activeCell="P13" sqref="P13"/>
    </sheetView>
  </sheetViews>
  <sheetFormatPr defaultRowHeight="15" x14ac:dyDescent="0.25"/>
  <cols>
    <col min="1" max="1" width="39.42578125" customWidth="1"/>
    <col min="17" max="18" width="11.85546875" customWidth="1"/>
  </cols>
  <sheetData>
    <row r="1" spans="1:19" x14ac:dyDescent="0.25">
      <c r="A1" t="s">
        <v>0</v>
      </c>
      <c r="B1" s="1">
        <v>2010</v>
      </c>
      <c r="C1" s="1">
        <v>2011</v>
      </c>
      <c r="D1" s="1">
        <v>2012</v>
      </c>
      <c r="E1" s="1">
        <v>2013</v>
      </c>
      <c r="F1" s="1">
        <v>2014</v>
      </c>
      <c r="G1" s="1">
        <v>2015</v>
      </c>
      <c r="H1" s="1">
        <v>2016</v>
      </c>
      <c r="I1" s="1">
        <v>2017</v>
      </c>
      <c r="J1" s="1">
        <v>2018</v>
      </c>
      <c r="K1" s="1">
        <v>2019</v>
      </c>
      <c r="L1" s="1">
        <v>2020</v>
      </c>
      <c r="M1" s="1">
        <v>2021</v>
      </c>
      <c r="N1" s="1">
        <v>2022</v>
      </c>
      <c r="O1" s="1">
        <v>2023</v>
      </c>
      <c r="P1" s="1">
        <v>2024</v>
      </c>
      <c r="Q1" s="1" t="s">
        <v>7</v>
      </c>
      <c r="R1" s="1" t="s">
        <v>8</v>
      </c>
      <c r="S1" t="s">
        <v>9</v>
      </c>
    </row>
    <row r="2" spans="1:19" x14ac:dyDescent="0.25">
      <c r="A2" t="s">
        <v>6</v>
      </c>
      <c r="B2" s="1">
        <v>37</v>
      </c>
      <c r="C2" s="1">
        <v>108</v>
      </c>
      <c r="D2" s="1">
        <v>32</v>
      </c>
      <c r="E2" s="1">
        <v>46</v>
      </c>
      <c r="F2" s="1">
        <v>54</v>
      </c>
      <c r="G2" s="1">
        <v>133</v>
      </c>
      <c r="H2" s="1">
        <v>11</v>
      </c>
      <c r="I2" s="1">
        <v>78</v>
      </c>
      <c r="J2" s="1">
        <v>96</v>
      </c>
      <c r="K2" s="1">
        <v>165</v>
      </c>
      <c r="L2" s="1">
        <v>163</v>
      </c>
      <c r="M2" s="1">
        <v>195</v>
      </c>
      <c r="N2" s="1">
        <v>92</v>
      </c>
      <c r="O2" s="1">
        <v>575</v>
      </c>
      <c r="P2" s="1">
        <v>268</v>
      </c>
      <c r="Q2" s="2">
        <f>AVERAGE(B2:P2)</f>
        <v>136.86666666666667</v>
      </c>
      <c r="R2" s="2">
        <f>AVERAGE(B2:K2)</f>
        <v>76</v>
      </c>
      <c r="S2" s="2">
        <f>AVERAGE(L2:P2)</f>
        <v>258.60000000000002</v>
      </c>
    </row>
    <row r="3" spans="1:19" x14ac:dyDescent="0.25">
      <c r="A3" t="s">
        <v>10</v>
      </c>
      <c r="B3" s="1">
        <v>0</v>
      </c>
      <c r="C3" s="1">
        <v>0</v>
      </c>
      <c r="D3" s="1">
        <v>37</v>
      </c>
      <c r="E3" s="1">
        <v>140</v>
      </c>
      <c r="F3" s="1">
        <v>0</v>
      </c>
      <c r="G3" s="1">
        <v>64</v>
      </c>
      <c r="H3" s="1">
        <v>38</v>
      </c>
      <c r="I3" s="1">
        <v>75</v>
      </c>
      <c r="J3" s="1">
        <v>66</v>
      </c>
      <c r="K3" s="1">
        <v>25</v>
      </c>
      <c r="L3" s="1">
        <v>67</v>
      </c>
      <c r="M3" s="1">
        <v>111</v>
      </c>
      <c r="N3" s="1">
        <v>17</v>
      </c>
      <c r="O3" s="1">
        <v>195</v>
      </c>
      <c r="P3" s="1">
        <v>169</v>
      </c>
      <c r="Q3" s="2">
        <f>AVERAGE(B3:P3)</f>
        <v>66.933333333333337</v>
      </c>
      <c r="R3" s="2">
        <f>AVERAGE(B3:K3)</f>
        <v>44.5</v>
      </c>
      <c r="S3" s="2">
        <f>AVERAGE(L3:P3)</f>
        <v>111.8</v>
      </c>
    </row>
    <row r="4" spans="1:19" x14ac:dyDescent="0.25">
      <c r="E4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EB6B4-EBC5-47E3-9DC0-548F045A19B0}">
  <dimension ref="A1:K3"/>
  <sheetViews>
    <sheetView zoomScale="150" zoomScaleNormal="150" workbookViewId="0">
      <selection activeCell="K2" sqref="K2"/>
    </sheetView>
  </sheetViews>
  <sheetFormatPr defaultColWidth="10.7109375" defaultRowHeight="15" x14ac:dyDescent="0.25"/>
  <cols>
    <col min="1" max="1" width="14.85546875" customWidth="1"/>
    <col min="2" max="10" width="13" customWidth="1"/>
  </cols>
  <sheetData>
    <row r="1" spans="1:11" x14ac:dyDescent="0.25">
      <c r="B1" s="1" t="s">
        <v>12</v>
      </c>
      <c r="C1" s="1" t="s">
        <v>13</v>
      </c>
      <c r="D1" s="1" t="s">
        <v>15</v>
      </c>
      <c r="E1" s="1" t="s">
        <v>14</v>
      </c>
      <c r="F1" s="1" t="s">
        <v>16</v>
      </c>
      <c r="G1" s="1" t="s">
        <v>17</v>
      </c>
      <c r="H1" s="1" t="s">
        <v>18</v>
      </c>
      <c r="I1" s="1" t="s">
        <v>20</v>
      </c>
      <c r="J1" s="1" t="s">
        <v>19</v>
      </c>
      <c r="K1" s="1" t="s">
        <v>23</v>
      </c>
    </row>
    <row r="2" spans="1:11" x14ac:dyDescent="0.25">
      <c r="A2" t="s">
        <v>21</v>
      </c>
      <c r="B2" s="1">
        <v>431</v>
      </c>
      <c r="C2" s="1">
        <v>1256</v>
      </c>
      <c r="D2" s="1">
        <v>119</v>
      </c>
      <c r="E2" s="1">
        <v>214</v>
      </c>
      <c r="F2" s="1">
        <v>34</v>
      </c>
      <c r="G2" s="1">
        <v>184</v>
      </c>
      <c r="H2" s="1">
        <v>306</v>
      </c>
      <c r="I2" s="1">
        <v>73</v>
      </c>
      <c r="J2" s="1">
        <v>78</v>
      </c>
      <c r="K2">
        <f>SUM(B2:J2)</f>
        <v>2695</v>
      </c>
    </row>
    <row r="3" spans="1:11" x14ac:dyDescent="0.25">
      <c r="A3" t="s">
        <v>22</v>
      </c>
      <c r="B3" s="3">
        <f>B2/$K$2</f>
        <v>0.15992578849721706</v>
      </c>
      <c r="C3" s="3">
        <f t="shared" ref="C3:J3" si="0">C2/$K$2</f>
        <v>0.4660482374768089</v>
      </c>
      <c r="D3" s="3">
        <f t="shared" si="0"/>
        <v>4.4155844155844157E-2</v>
      </c>
      <c r="E3" s="3">
        <f t="shared" si="0"/>
        <v>7.9406307977736554E-2</v>
      </c>
      <c r="F3" s="3">
        <f t="shared" si="0"/>
        <v>1.2615955473098329E-2</v>
      </c>
      <c r="G3" s="3">
        <f t="shared" si="0"/>
        <v>6.8274582560296851E-2</v>
      </c>
      <c r="H3" s="3">
        <f t="shared" si="0"/>
        <v>0.11354359925788497</v>
      </c>
      <c r="I3" s="3">
        <f t="shared" si="0"/>
        <v>2.7087198515769944E-2</v>
      </c>
      <c r="J3" s="3">
        <f t="shared" si="0"/>
        <v>2.8942486085343229E-2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Overall Population</vt:lpstr>
      <vt:lpstr>Population by Family Structure</vt:lpstr>
      <vt:lpstr>Homeless Population</vt:lpstr>
      <vt:lpstr>Permits and construction</vt:lpstr>
      <vt:lpstr>Maine Homeless 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J Voyer</dc:creator>
  <cp:lastModifiedBy>John J Voyer</cp:lastModifiedBy>
  <dcterms:created xsi:type="dcterms:W3CDTF">2025-01-20T16:40:53Z</dcterms:created>
  <dcterms:modified xsi:type="dcterms:W3CDTF">2025-03-08T21:12:38Z</dcterms:modified>
</cp:coreProperties>
</file>