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suni-my.sharepoint.com/personal/g_aktas_uva_nl/Documents/Personal Documents/System Dynamics Projects/Metabolic Adaptations/Conference Submission/Supplementary Material/"/>
    </mc:Choice>
  </mc:AlternateContent>
  <xr:revisionPtr revIDLastSave="14" documentId="13_ncr:1_{5C8A70BA-3950-4D32-9DFB-EC389BFBFC62}" xr6:coauthVersionLast="47" xr6:coauthVersionMax="47" xr10:uidLastSave="{DFB98C5D-BBC7-4D7E-B246-A00323C6806C}"/>
  <bookViews>
    <workbookView xWindow="1140" yWindow="1140" windowWidth="14400" windowHeight="7360" xr2:uid="{5038E96A-3A7C-4C0C-B0A2-3C09D236BFF7}"/>
  </bookViews>
  <sheets>
    <sheet name="Table 1" sheetId="1" r:id="rId1"/>
    <sheet name="Table 2" sheetId="3" r:id="rId2"/>
    <sheet name="Kahn Hyperbol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2" l="1"/>
  <c r="B25" i="3"/>
  <c r="B15" i="3"/>
  <c r="B14" i="3"/>
  <c r="G2" i="2" l="1"/>
  <c r="G4" i="2"/>
  <c r="G3" i="2"/>
  <c r="N5" i="2"/>
  <c r="N6" i="2"/>
  <c r="N3" i="2"/>
  <c r="M6" i="2"/>
  <c r="M4" i="2"/>
  <c r="M5" i="2"/>
  <c r="M3" i="2"/>
  <c r="E10" i="2"/>
  <c r="E9" i="2"/>
  <c r="E8" i="2"/>
  <c r="D10" i="2"/>
  <c r="D9" i="2"/>
  <c r="D8" i="2"/>
</calcChain>
</file>

<file path=xl/sharedStrings.xml><?xml version="1.0" encoding="utf-8"?>
<sst xmlns="http://schemas.openxmlformats.org/spreadsheetml/2006/main" count="158" uniqueCount="109">
  <si>
    <t>Parameter</t>
  </si>
  <si>
    <t>Value</t>
  </si>
  <si>
    <t>Description</t>
  </si>
  <si>
    <t>Reference</t>
  </si>
  <si>
    <t>G_ref</t>
  </si>
  <si>
    <t>I_ref</t>
  </si>
  <si>
    <t>IS_ref</t>
  </si>
  <si>
    <t>Uid_ref</t>
  </si>
  <si>
    <t>sigma</t>
  </si>
  <si>
    <t>NGM</t>
  </si>
  <si>
    <t>g1</t>
  </si>
  <si>
    <t>IH</t>
  </si>
  <si>
    <t>g2</t>
  </si>
  <si>
    <t>T2DM</t>
  </si>
  <si>
    <t>g3</t>
  </si>
  <si>
    <t>g4</t>
  </si>
  <si>
    <t>Wallace et al., 2004 (Fig 1B)</t>
  </si>
  <si>
    <t>Indexes</t>
  </si>
  <si>
    <t>1/I_ref/0.2</t>
  </si>
  <si>
    <t>IS_ref/10</t>
  </si>
  <si>
    <t>g5</t>
  </si>
  <si>
    <t>0.2-10 point</t>
  </si>
  <si>
    <t>g6</t>
  </si>
  <si>
    <t>Wallace et al., 2004 (Fig 1D)</t>
  </si>
  <si>
    <t>g7</t>
  </si>
  <si>
    <t>Wallace et al., 2004 (Fig 1C)</t>
  </si>
  <si>
    <t>g8</t>
  </si>
  <si>
    <t>calibrated</t>
  </si>
  <si>
    <t>g9</t>
  </si>
  <si>
    <t>mid1</t>
  </si>
  <si>
    <t>mid2</t>
  </si>
  <si>
    <t>top1</t>
  </si>
  <si>
    <t>calculated</t>
  </si>
  <si>
    <t>top2</t>
  </si>
  <si>
    <t>bottom1</t>
  </si>
  <si>
    <t>bottom2</t>
  </si>
  <si>
    <t>Wallace et al., 2004</t>
  </si>
  <si>
    <t>Wallace et al., 2004 (Fig 2A)</t>
  </si>
  <si>
    <t>EGP_ref</t>
  </si>
  <si>
    <t>Uii</t>
  </si>
  <si>
    <t>Wallace et al., 2004 (Fig 1E)</t>
  </si>
  <si>
    <t>GDer_ref</t>
  </si>
  <si>
    <t>steady-state assumption</t>
  </si>
  <si>
    <t>DegrFr</t>
  </si>
  <si>
    <t>f_G</t>
  </si>
  <si>
    <t>-</t>
  </si>
  <si>
    <t>f_I</t>
  </si>
  <si>
    <t>v_G</t>
  </si>
  <si>
    <t>v_I</t>
  </si>
  <si>
    <t>r_f</t>
  </si>
  <si>
    <t>Wallace et al., 2004 (Fig 1F)</t>
  </si>
  <si>
    <t>r_t</t>
  </si>
  <si>
    <t>Case1</t>
  </si>
  <si>
    <t>Case2</t>
  </si>
  <si>
    <t>Case3</t>
  </si>
  <si>
    <t>Case4</t>
  </si>
  <si>
    <t>DM</t>
  </si>
  <si>
    <t>IGM</t>
  </si>
  <si>
    <t>Biological Implication</t>
  </si>
  <si>
    <t xml:space="preserve">Sensitivity of glucose receptors in beta-cells and peripheral tissues </t>
  </si>
  <si>
    <t>Sensitivity of insulin receptors in peripheral tissues</t>
  </si>
  <si>
    <t>Response capacity of beta-cells to secrete insulin</t>
  </si>
  <si>
    <t>Response capacity of peripheral cells to uptake glucose from plasma</t>
  </si>
  <si>
    <t>Response capacity of peripheral cells to release glucose into plasma</t>
  </si>
  <si>
    <t>nonnegativity assumption</t>
  </si>
  <si>
    <t>D_meal</t>
  </si>
  <si>
    <t>renal threshold [mmol/L]</t>
  </si>
  <si>
    <t>input glucose meal [mg]</t>
  </si>
  <si>
    <t>insulin distribution volume [L]</t>
  </si>
  <si>
    <t>glucose distribution volume [L]</t>
  </si>
  <si>
    <t>insulin unit converter [mU/pmol]</t>
  </si>
  <si>
    <t>glucose unit converter [mmol/mg]</t>
  </si>
  <si>
    <t>weight of net glucose flux's effect on insulin secretion [unitless]</t>
  </si>
  <si>
    <t>weight of glucose concentration's effect on insulin secretion [unitless]</t>
  </si>
  <si>
    <t>weight of insulin's effect on insulin dependent glucose uptake [unitless]</t>
  </si>
  <si>
    <t>weight of glucose's effect on insulin dependent glucose uptake [unitless]</t>
  </si>
  <si>
    <t>weight of insulin's effect on EGP [unitless]</t>
  </si>
  <si>
    <t>weight of glucose's effect on EGP [unitless]</t>
  </si>
  <si>
    <t>delay time of plasma insulin [min]</t>
  </si>
  <si>
    <t>delay time of glucose concentration effect on insulin secretion [min]</t>
  </si>
  <si>
    <t>plasma insulin degradation fraction [1/min]</t>
  </si>
  <si>
    <t>reference glucose derivative [mmol/L/min]</t>
  </si>
  <si>
    <t>insulin independent glucose uptake [mmol/min]</t>
  </si>
  <si>
    <t>reference endogeneous glucose production [mmol/min]</t>
  </si>
  <si>
    <t>reference insulin dependent glucose uptake [mmol/min]</t>
  </si>
  <si>
    <t>reference insulin secretion [mU/min]</t>
  </si>
  <si>
    <t>reference plasma insulin [mU/L]</t>
  </si>
  <si>
    <t>reference plasma glucose [mmol/L]</t>
  </si>
  <si>
    <t>shape factor for the appearance of glucose intake in gut [unitless]</t>
  </si>
  <si>
    <t xml:space="preserve">rate constant for fast glucose appearance in gut [1/min] </t>
  </si>
  <si>
    <t>rate constant for slow glucose appearance in gut [1/min]</t>
  </si>
  <si>
    <t>rate constant for gut emptying [1/min]</t>
  </si>
  <si>
    <t>effect function parameter of insulin on EGP [unitless]</t>
  </si>
  <si>
    <t>effect function parameter of glucose on EGP [unitless]</t>
  </si>
  <si>
    <t>effect function parameter of glucose on glucose uptake [unitless]</t>
  </si>
  <si>
    <t>effect function parameter of insulin on glucose uptake [unitless]</t>
  </si>
  <si>
    <t>effect function parameter of glucose concentration on insulin secretion [unitless]</t>
  </si>
  <si>
    <t>effect function parameter of glucose derivative on insulin secretion [unitless]</t>
  </si>
  <si>
    <t>w_GonEGP</t>
  </si>
  <si>
    <t>w_IonEGP</t>
  </si>
  <si>
    <t>w_GonUid</t>
  </si>
  <si>
    <t>w_IonUid</t>
  </si>
  <si>
    <t>w_GonIS</t>
  </si>
  <si>
    <t>w_GDeronIS</t>
  </si>
  <si>
    <t>Hyperbola</t>
  </si>
  <si>
    <t>Case Points</t>
  </si>
  <si>
    <t>rate of glomeruler filtration [L/min]</t>
  </si>
  <si>
    <t>DelTime_G</t>
  </si>
  <si>
    <t>DelTime_Ins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</si>
</sst>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2"/>
      <color rgb="FF000000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1" fillId="0" borderId="0" xfId="1"/>
    <xf numFmtId="3" fontId="1" fillId="0" borderId="0" xfId="1" applyNumberFormat="1"/>
    <xf numFmtId="0" fontId="2" fillId="0" borderId="0" xfId="1" applyFont="1"/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5" fillId="0" borderId="3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4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7" fillId="0" borderId="3" xfId="0" applyFont="1" applyBorder="1" applyAlignment="1">
      <alignment horizontal="left" vertical="center" readingOrder="1"/>
    </xf>
    <xf numFmtId="0" fontId="7" fillId="0" borderId="11" xfId="0" applyFont="1" applyBorder="1" applyAlignment="1">
      <alignment horizontal="left" vertical="center" readingOrder="1"/>
    </xf>
    <xf numFmtId="0" fontId="7" fillId="0" borderId="29" xfId="0" applyFont="1" applyBorder="1" applyAlignment="1">
      <alignment horizontal="left" vertical="center" readingOrder="1"/>
    </xf>
    <xf numFmtId="0" fontId="4" fillId="0" borderId="0" xfId="1" applyFont="1" applyAlignment="1">
      <alignment horizontal="right" vertical="center"/>
    </xf>
    <xf numFmtId="2" fontId="2" fillId="0" borderId="0" xfId="1" applyNumberFormat="1" applyFont="1" applyAlignment="1">
      <alignment horizontal="right" vertical="center"/>
    </xf>
    <xf numFmtId="0" fontId="8" fillId="0" borderId="23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/>
    </xf>
    <xf numFmtId="0" fontId="10" fillId="0" borderId="2" xfId="1" applyFont="1" applyBorder="1" applyAlignment="1">
      <alignment horizontal="center" vertical="center"/>
    </xf>
    <xf numFmtId="0" fontId="10" fillId="0" borderId="1" xfId="1" applyFont="1" applyBorder="1" applyAlignment="1">
      <alignment vertical="center"/>
    </xf>
    <xf numFmtId="0" fontId="10" fillId="0" borderId="3" xfId="1" applyFont="1" applyBorder="1" applyAlignment="1">
      <alignment horizontal="center" vertical="center"/>
    </xf>
    <xf numFmtId="0" fontId="10" fillId="0" borderId="11" xfId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10" fillId="0" borderId="43" xfId="1" applyFont="1" applyBorder="1" applyAlignment="1">
      <alignment vertical="center"/>
    </xf>
    <xf numFmtId="0" fontId="10" fillId="0" borderId="11" xfId="1" applyFont="1" applyBorder="1" applyAlignment="1">
      <alignment horizontal="center" vertical="center"/>
    </xf>
    <xf numFmtId="2" fontId="10" fillId="0" borderId="0" xfId="1" applyNumberFormat="1" applyFont="1" applyAlignment="1">
      <alignment horizontal="center" vertical="center"/>
    </xf>
    <xf numFmtId="164" fontId="10" fillId="0" borderId="0" xfId="1" applyNumberFormat="1" applyFont="1" applyAlignment="1">
      <alignment horizontal="center" vertical="center"/>
    </xf>
    <xf numFmtId="0" fontId="10" fillId="0" borderId="43" xfId="1" applyFont="1" applyBorder="1"/>
    <xf numFmtId="0" fontId="10" fillId="0" borderId="29" xfId="1" applyFont="1" applyBorder="1" applyAlignment="1">
      <alignment vertical="center"/>
    </xf>
    <xf numFmtId="0" fontId="10" fillId="0" borderId="30" xfId="1" applyFont="1" applyBorder="1" applyAlignment="1">
      <alignment horizontal="center" vertical="center"/>
    </xf>
    <xf numFmtId="0" fontId="10" fillId="0" borderId="44" xfId="1" applyFont="1" applyBorder="1"/>
    <xf numFmtId="0" fontId="10" fillId="0" borderId="29" xfId="1" applyFont="1" applyBorder="1" applyAlignment="1">
      <alignment horizontal="center" vertical="center"/>
    </xf>
    <xf numFmtId="0" fontId="5" fillId="0" borderId="0" xfId="1" applyFont="1"/>
    <xf numFmtId="0" fontId="10" fillId="0" borderId="1" xfId="1" applyFont="1" applyBorder="1" applyAlignment="1">
      <alignment horizontal="right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right" vertical="center"/>
    </xf>
    <xf numFmtId="0" fontId="10" fillId="0" borderId="9" xfId="1" applyFont="1" applyBorder="1" applyAlignment="1">
      <alignment horizontal="right" vertical="center"/>
    </xf>
    <xf numFmtId="0" fontId="10" fillId="0" borderId="42" xfId="1" applyFont="1" applyBorder="1" applyAlignment="1">
      <alignment horizontal="right" vertical="center"/>
    </xf>
    <xf numFmtId="0" fontId="10" fillId="0" borderId="7" xfId="1" applyFont="1" applyBorder="1"/>
    <xf numFmtId="0" fontId="8" fillId="0" borderId="12" xfId="1" applyFont="1" applyBorder="1" applyAlignment="1">
      <alignment horizontal="center" vertical="center"/>
    </xf>
    <xf numFmtId="0" fontId="10" fillId="0" borderId="13" xfId="1" applyFont="1" applyBorder="1" applyAlignment="1">
      <alignment horizontal="right" vertical="center"/>
    </xf>
    <xf numFmtId="0" fontId="10" fillId="0" borderId="14" xfId="1" applyFont="1" applyBorder="1" applyAlignment="1">
      <alignment horizontal="right" vertical="center"/>
    </xf>
    <xf numFmtId="0" fontId="10" fillId="0" borderId="40" xfId="1" applyFont="1" applyBorder="1" applyAlignment="1">
      <alignment horizontal="right" vertical="center"/>
    </xf>
    <xf numFmtId="0" fontId="10" fillId="0" borderId="12" xfId="1" applyFont="1" applyBorder="1"/>
    <xf numFmtId="0" fontId="8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right" vertical="center"/>
    </xf>
    <xf numFmtId="0" fontId="10" fillId="0" borderId="18" xfId="1" applyFont="1" applyBorder="1" applyAlignment="1">
      <alignment horizontal="right" vertical="center"/>
    </xf>
    <xf numFmtId="0" fontId="10" fillId="0" borderId="41" xfId="1" applyFont="1" applyBorder="1" applyAlignment="1">
      <alignment horizontal="right" vertical="center"/>
    </xf>
    <xf numFmtId="0" fontId="10" fillId="0" borderId="16" xfId="1" applyFont="1" applyBorder="1"/>
    <xf numFmtId="0" fontId="5" fillId="0" borderId="26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5" fillId="0" borderId="4" xfId="1" applyFont="1" applyBorder="1"/>
    <xf numFmtId="0" fontId="9" fillId="0" borderId="5" xfId="1" applyFont="1" applyBorder="1" applyAlignment="1">
      <alignment horizontal="right" vertical="center"/>
    </xf>
    <xf numFmtId="0" fontId="5" fillId="0" borderId="6" xfId="1" applyFont="1" applyBorder="1"/>
    <xf numFmtId="3" fontId="5" fillId="0" borderId="26" xfId="1" applyNumberFormat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10" fillId="0" borderId="31" xfId="1" applyFont="1" applyBorder="1" applyAlignment="1">
      <alignment horizontal="right" vertical="center"/>
    </xf>
    <xf numFmtId="2" fontId="10" fillId="0" borderId="32" xfId="1" applyNumberFormat="1" applyFont="1" applyBorder="1" applyAlignment="1">
      <alignment horizontal="right" vertical="center"/>
    </xf>
    <xf numFmtId="0" fontId="10" fillId="0" borderId="32" xfId="1" applyFont="1" applyBorder="1" applyAlignment="1">
      <alignment horizontal="right" vertical="center"/>
    </xf>
    <xf numFmtId="0" fontId="10" fillId="0" borderId="33" xfId="1" applyFont="1" applyBorder="1" applyAlignment="1">
      <alignment horizontal="right" vertical="center"/>
    </xf>
    <xf numFmtId="3" fontId="5" fillId="0" borderId="0" xfId="1" applyNumberFormat="1" applyFont="1"/>
    <xf numFmtId="0" fontId="10" fillId="0" borderId="26" xfId="1" applyFont="1" applyBorder="1" applyAlignment="1">
      <alignment horizontal="right" vertical="center"/>
    </xf>
    <xf numFmtId="2" fontId="10" fillId="0" borderId="9" xfId="1" applyNumberFormat="1" applyFont="1" applyBorder="1" applyAlignment="1">
      <alignment horizontal="right" vertical="center"/>
    </xf>
    <xf numFmtId="0" fontId="10" fillId="0" borderId="15" xfId="1" applyFont="1" applyBorder="1" applyAlignment="1">
      <alignment horizontal="right" vertical="center"/>
    </xf>
    <xf numFmtId="0" fontId="10" fillId="0" borderId="27" xfId="1" applyFont="1" applyBorder="1" applyAlignment="1">
      <alignment horizontal="right" vertical="center"/>
    </xf>
    <xf numFmtId="2" fontId="10" fillId="0" borderId="28" xfId="1" applyNumberFormat="1" applyFont="1" applyBorder="1" applyAlignment="1">
      <alignment horizontal="right" vertical="center"/>
    </xf>
    <xf numFmtId="0" fontId="10" fillId="0" borderId="28" xfId="1" applyFont="1" applyBorder="1" applyAlignment="1">
      <alignment horizontal="right" vertical="center"/>
    </xf>
    <xf numFmtId="0" fontId="10" fillId="0" borderId="19" xfId="1" applyFont="1" applyBorder="1" applyAlignment="1">
      <alignment horizontal="right" vertical="center"/>
    </xf>
    <xf numFmtId="0" fontId="5" fillId="0" borderId="27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10" fillId="0" borderId="0" xfId="1" applyFont="1"/>
    <xf numFmtId="0" fontId="8" fillId="0" borderId="38" xfId="1" applyFont="1" applyBorder="1" applyAlignment="1">
      <alignment horizontal="center" vertical="center"/>
    </xf>
    <xf numFmtId="0" fontId="8" fillId="0" borderId="34" xfId="1" applyFont="1" applyBorder="1" applyAlignment="1">
      <alignment horizontal="center" vertical="center"/>
    </xf>
    <xf numFmtId="0" fontId="10" fillId="0" borderId="39" xfId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0" fontId="10" fillId="0" borderId="10" xfId="1" applyFont="1" applyBorder="1" applyAlignment="1">
      <alignment horizontal="right" vertical="center"/>
    </xf>
    <xf numFmtId="0" fontId="8" fillId="0" borderId="35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6" fillId="0" borderId="34" xfId="1" applyFont="1" applyBorder="1" applyAlignment="1">
      <alignment horizontal="center" vertical="center" wrapText="1"/>
    </xf>
    <xf numFmtId="0" fontId="6" fillId="0" borderId="46" xfId="1" applyFont="1" applyBorder="1" applyAlignment="1">
      <alignment horizontal="center" vertical="center" wrapText="1"/>
    </xf>
    <xf numFmtId="0" fontId="6" fillId="0" borderId="45" xfId="1" applyFont="1" applyBorder="1" applyAlignment="1">
      <alignment horizontal="center" vertical="center" wrapText="1"/>
    </xf>
    <xf numFmtId="0" fontId="6" fillId="0" borderId="47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8391B01A-E3A7-44E7-BA55-1A7D660410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NGM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'Kahn Hyperbola'!$D$8</c:f>
              <c:numCache>
                <c:formatCode>0.00</c:formatCode>
                <c:ptCount val="1"/>
                <c:pt idx="0">
                  <c:v>1.2195121951219512</c:v>
                </c:pt>
              </c:numCache>
            </c:numRef>
          </c:xVal>
          <c:yVal>
            <c:numRef>
              <c:f>'Kahn Hyperbola'!$E$8</c:f>
              <c:numCache>
                <c:formatCode>General</c:formatCode>
                <c:ptCount val="1"/>
                <c:pt idx="0">
                  <c:v>0.61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5-4FD0-9C92-D253D76BFC7A}"/>
            </c:ext>
          </c:extLst>
        </c:ser>
        <c:ser>
          <c:idx val="1"/>
          <c:order val="1"/>
          <c:tx>
            <c:v>Healthy line</c:v>
          </c:tx>
          <c:spPr>
            <a:ln w="31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'Kahn Hyperbola'!$J$14:$J$20</c:f>
              <c:numCache>
                <c:formatCode>General</c:formatCode>
                <c:ptCount val="7"/>
                <c:pt idx="0">
                  <c:v>0.4</c:v>
                </c:pt>
                <c:pt idx="1">
                  <c:v>0.5</c:v>
                </c:pt>
                <c:pt idx="2">
                  <c:v>0.7</c:v>
                </c:pt>
                <c:pt idx="3" formatCode="#,##0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</c:numCache>
            </c:numRef>
          </c:xVal>
          <c:yVal>
            <c:numRef>
              <c:f>'Kahn Hyperbola'!$K$14:$K$20</c:f>
              <c:numCache>
                <c:formatCode>General</c:formatCode>
                <c:ptCount val="7"/>
                <c:pt idx="0">
                  <c:v>2.5</c:v>
                </c:pt>
                <c:pt idx="1">
                  <c:v>2</c:v>
                </c:pt>
                <c:pt idx="2">
                  <c:v>1.5</c:v>
                </c:pt>
                <c:pt idx="3">
                  <c:v>1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F5-4FD0-9C92-D253D76BFC7A}"/>
            </c:ext>
          </c:extLst>
        </c:ser>
        <c:ser>
          <c:idx val="2"/>
          <c:order val="2"/>
          <c:tx>
            <c:v>IH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'Kahn Hyperbola'!$D$9</c:f>
              <c:numCache>
                <c:formatCode>0.00</c:formatCode>
                <c:ptCount val="1"/>
                <c:pt idx="0">
                  <c:v>0.60240963855421681</c:v>
                </c:pt>
              </c:numCache>
            </c:numRef>
          </c:xVal>
          <c:yVal>
            <c:numRef>
              <c:f>'Kahn Hyperbola'!$E$9</c:f>
              <c:numCache>
                <c:formatCode>General</c:formatCode>
                <c:ptCount val="1"/>
                <c:pt idx="0">
                  <c:v>0.53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F5-4FD0-9C92-D253D76BFC7A}"/>
            </c:ext>
          </c:extLst>
        </c:ser>
        <c:ser>
          <c:idx val="3"/>
          <c:order val="3"/>
          <c:tx>
            <c:v>T2DM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'Kahn Hyperbola'!$D$10</c:f>
              <c:numCache>
                <c:formatCode>0.00</c:formatCode>
                <c:ptCount val="1"/>
                <c:pt idx="0">
                  <c:v>1.0204081632653059</c:v>
                </c:pt>
              </c:numCache>
            </c:numRef>
          </c:xVal>
          <c:yVal>
            <c:numRef>
              <c:f>'Kahn Hyperbola'!$E$10</c:f>
              <c:numCache>
                <c:formatCode>General</c:formatCode>
                <c:ptCount val="1"/>
                <c:pt idx="0">
                  <c:v>0.27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F5-4FD0-9C92-D253D76BFC7A}"/>
            </c:ext>
          </c:extLst>
        </c:ser>
        <c:ser>
          <c:idx val="4"/>
          <c:order val="4"/>
          <c:tx>
            <c:strRef>
              <c:f>'Kahn Hyperbola'!$J$3:$J$6</c:f>
              <c:strCache>
                <c:ptCount val="4"/>
                <c:pt idx="0">
                  <c:v>Case1</c:v>
                </c:pt>
                <c:pt idx="1">
                  <c:v>Case2</c:v>
                </c:pt>
                <c:pt idx="2">
                  <c:v>Case3</c:v>
                </c:pt>
                <c:pt idx="3">
                  <c:v>Case4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'Kahn Hyperbola'!$K$3:$K$6</c:f>
              <c:numCache>
                <c:formatCode>General</c:formatCode>
                <c:ptCount val="4"/>
                <c:pt idx="0">
                  <c:v>2</c:v>
                </c:pt>
                <c:pt idx="1">
                  <c:v>0.5</c:v>
                </c:pt>
                <c:pt idx="2">
                  <c:v>2</c:v>
                </c:pt>
                <c:pt idx="3">
                  <c:v>0.2</c:v>
                </c:pt>
              </c:numCache>
            </c:numRef>
          </c:xVal>
          <c:yVal>
            <c:numRef>
              <c:f>'Kahn Hyperbola'!$L$3:$L$6</c:f>
              <c:numCache>
                <c:formatCode>General</c:formatCode>
                <c:ptCount val="4"/>
                <c:pt idx="0">
                  <c:v>2</c:v>
                </c:pt>
                <c:pt idx="1">
                  <c:v>2.5</c:v>
                </c:pt>
                <c:pt idx="2">
                  <c:v>0.3</c:v>
                </c:pt>
                <c:pt idx="3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AF5-4FD0-9C92-D253D76BF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19680"/>
        <c:axId val="102417840"/>
      </c:scatterChart>
      <c:valAx>
        <c:axId val="156719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2417840"/>
        <c:crosses val="autoZero"/>
        <c:crossBetween val="midCat"/>
      </c:valAx>
      <c:valAx>
        <c:axId val="102417840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56719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606669</xdr:colOff>
      <xdr:row>11</xdr:row>
      <xdr:rowOff>73270</xdr:rowOff>
    </xdr:from>
    <xdr:to>
      <xdr:col>8</xdr:col>
      <xdr:colOff>301869</xdr:colOff>
      <xdr:row>29</xdr:row>
      <xdr:rowOff>73270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686091-D0D4-4DDB-A0F6-E4621FE83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A39BD-2E55-4E36-B402-2D163D19BDF0}">
  <dimension ref="A1:B6"/>
  <sheetViews>
    <sheetView tabSelected="1" workbookViewId="0">
      <selection activeCell="B7" sqref="B7"/>
    </sheetView>
  </sheetViews>
  <sheetFormatPr defaultRowHeight="14.5" x14ac:dyDescent="0.35"/>
  <cols>
    <col min="1" max="1" width="12.90625" customWidth="1"/>
    <col min="2" max="2" width="61.54296875" customWidth="1"/>
  </cols>
  <sheetData>
    <row r="1" spans="1:2" ht="15" thickBot="1" x14ac:dyDescent="0.4">
      <c r="A1" s="9" t="s">
        <v>0</v>
      </c>
      <c r="B1" s="10" t="s">
        <v>58</v>
      </c>
    </row>
    <row r="2" spans="1:2" ht="15.5" x14ac:dyDescent="0.35">
      <c r="A2" s="6" t="s">
        <v>4</v>
      </c>
      <c r="B2" s="11" t="s">
        <v>59</v>
      </c>
    </row>
    <row r="3" spans="1:2" ht="15.5" x14ac:dyDescent="0.35">
      <c r="A3" s="7" t="s">
        <v>5</v>
      </c>
      <c r="B3" s="12" t="s">
        <v>60</v>
      </c>
    </row>
    <row r="4" spans="1:2" ht="15.5" x14ac:dyDescent="0.35">
      <c r="A4" s="7" t="s">
        <v>6</v>
      </c>
      <c r="B4" s="12" t="s">
        <v>61</v>
      </c>
    </row>
    <row r="5" spans="1:2" ht="15.5" x14ac:dyDescent="0.35">
      <c r="A5" s="7" t="s">
        <v>7</v>
      </c>
      <c r="B5" s="12" t="s">
        <v>62</v>
      </c>
    </row>
    <row r="6" spans="1:2" ht="16" thickBot="1" x14ac:dyDescent="0.4">
      <c r="A6" s="8" t="s">
        <v>38</v>
      </c>
      <c r="B6" s="13" t="s">
        <v>63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DF644-5607-4EC1-8A4D-FBC6B26B00FB}">
  <dimension ref="A1:R46"/>
  <sheetViews>
    <sheetView topLeftCell="A24" zoomScale="130" zoomScaleNormal="130" workbookViewId="0">
      <selection activeCell="A27" sqref="A27"/>
    </sheetView>
  </sheetViews>
  <sheetFormatPr defaultColWidth="8.90625" defaultRowHeight="14.5" x14ac:dyDescent="0.35"/>
  <cols>
    <col min="1" max="1" width="8.08984375" style="1" customWidth="1"/>
    <col min="2" max="2" width="5.54296875" style="1" customWidth="1"/>
    <col min="3" max="3" width="47.90625" style="1" customWidth="1"/>
    <col min="4" max="4" width="17.54296875" style="1" customWidth="1"/>
    <col min="5" max="16384" width="8.90625" style="1"/>
  </cols>
  <sheetData>
    <row r="1" spans="1:18" ht="15" thickBot="1" x14ac:dyDescent="0.4">
      <c r="A1" s="16" t="s">
        <v>0</v>
      </c>
      <c r="B1" s="17" t="s">
        <v>1</v>
      </c>
      <c r="C1" s="16" t="s">
        <v>2</v>
      </c>
      <c r="D1" s="18" t="s">
        <v>3</v>
      </c>
      <c r="F1" s="4"/>
      <c r="G1" s="5"/>
      <c r="H1" s="5"/>
      <c r="I1" s="5"/>
      <c r="J1" s="5"/>
      <c r="K1" s="5"/>
    </row>
    <row r="2" spans="1:18" ht="12" customHeight="1" x14ac:dyDescent="0.35">
      <c r="A2" s="19" t="s">
        <v>8</v>
      </c>
      <c r="B2" s="20">
        <v>1.2</v>
      </c>
      <c r="C2" s="21" t="s">
        <v>88</v>
      </c>
      <c r="D2" s="22" t="s">
        <v>27</v>
      </c>
      <c r="F2" s="5"/>
      <c r="G2" s="4"/>
      <c r="H2" s="4"/>
      <c r="I2" s="4"/>
      <c r="J2" s="4"/>
      <c r="K2" s="3"/>
    </row>
    <row r="3" spans="1:18" ht="12" customHeight="1" x14ac:dyDescent="0.35">
      <c r="A3" s="23" t="s">
        <v>10</v>
      </c>
      <c r="B3" s="24">
        <v>0.1</v>
      </c>
      <c r="C3" s="25" t="s">
        <v>89</v>
      </c>
      <c r="D3" s="26" t="s">
        <v>27</v>
      </c>
      <c r="F3" s="5"/>
      <c r="G3" s="4"/>
      <c r="H3" s="4"/>
      <c r="I3" s="4"/>
      <c r="J3" s="4"/>
      <c r="K3" s="3"/>
    </row>
    <row r="4" spans="1:18" ht="12" customHeight="1" x14ac:dyDescent="0.35">
      <c r="A4" s="23" t="s">
        <v>12</v>
      </c>
      <c r="B4" s="24">
        <v>1E-3</v>
      </c>
      <c r="C4" s="25" t="s">
        <v>90</v>
      </c>
      <c r="D4" s="26" t="s">
        <v>27</v>
      </c>
      <c r="F4" s="5"/>
      <c r="G4" s="4"/>
      <c r="H4" s="4"/>
      <c r="I4" s="4"/>
      <c r="J4" s="4"/>
      <c r="K4" s="3"/>
    </row>
    <row r="5" spans="1:18" ht="12" customHeight="1" x14ac:dyDescent="0.35">
      <c r="A5" s="23" t="s">
        <v>14</v>
      </c>
      <c r="B5" s="24">
        <v>1.4999999999999999E-2</v>
      </c>
      <c r="C5" s="25" t="s">
        <v>91</v>
      </c>
      <c r="D5" s="26" t="s">
        <v>27</v>
      </c>
    </row>
    <row r="6" spans="1:18" ht="12" customHeight="1" x14ac:dyDescent="0.35">
      <c r="A6" s="23" t="s">
        <v>15</v>
      </c>
      <c r="B6" s="24">
        <v>1.25</v>
      </c>
      <c r="C6" s="25" t="s">
        <v>92</v>
      </c>
      <c r="D6" s="26" t="s">
        <v>16</v>
      </c>
      <c r="F6" s="5"/>
      <c r="G6" s="5"/>
      <c r="H6" s="5"/>
      <c r="I6" s="5"/>
      <c r="J6" s="5"/>
    </row>
    <row r="7" spans="1:18" ht="12" customHeight="1" x14ac:dyDescent="0.35">
      <c r="A7" s="23" t="s">
        <v>20</v>
      </c>
      <c r="B7" s="24">
        <v>1.875</v>
      </c>
      <c r="C7" s="25" t="s">
        <v>93</v>
      </c>
      <c r="D7" s="26" t="s">
        <v>16</v>
      </c>
      <c r="F7" s="5"/>
      <c r="H7" s="14"/>
      <c r="I7" s="14"/>
      <c r="O7" s="2"/>
    </row>
    <row r="8" spans="1:18" ht="12" customHeight="1" x14ac:dyDescent="0.35">
      <c r="A8" s="23" t="s">
        <v>22</v>
      </c>
      <c r="B8" s="24">
        <v>2</v>
      </c>
      <c r="C8" s="25" t="s">
        <v>94</v>
      </c>
      <c r="D8" s="26" t="s">
        <v>23</v>
      </c>
      <c r="F8" s="5"/>
      <c r="G8" s="4"/>
      <c r="H8" s="15"/>
      <c r="I8" s="4"/>
      <c r="J8" s="4"/>
      <c r="K8" s="2"/>
      <c r="Q8" s="2"/>
      <c r="R8" s="2"/>
    </row>
    <row r="9" spans="1:18" ht="12" customHeight="1" x14ac:dyDescent="0.35">
      <c r="A9" s="23" t="s">
        <v>24</v>
      </c>
      <c r="B9" s="24">
        <v>0.9</v>
      </c>
      <c r="C9" s="25" t="s">
        <v>95</v>
      </c>
      <c r="D9" s="26" t="s">
        <v>25</v>
      </c>
      <c r="F9" s="5"/>
      <c r="G9" s="4"/>
      <c r="H9" s="15"/>
      <c r="I9" s="4"/>
      <c r="J9" s="4"/>
    </row>
    <row r="10" spans="1:18" ht="12" customHeight="1" x14ac:dyDescent="0.35">
      <c r="A10" s="23" t="s">
        <v>26</v>
      </c>
      <c r="B10" s="24">
        <v>0.18</v>
      </c>
      <c r="C10" s="25" t="s">
        <v>96</v>
      </c>
      <c r="D10" s="26" t="s">
        <v>27</v>
      </c>
      <c r="F10" s="5"/>
      <c r="G10" s="4"/>
      <c r="H10" s="15"/>
      <c r="I10" s="4"/>
      <c r="J10" s="4"/>
    </row>
    <row r="11" spans="1:18" ht="12" customHeight="1" x14ac:dyDescent="0.35">
      <c r="A11" s="23" t="s">
        <v>28</v>
      </c>
      <c r="B11" s="24">
        <v>2.7E-2</v>
      </c>
      <c r="C11" s="25" t="s">
        <v>97</v>
      </c>
      <c r="D11" s="26" t="s">
        <v>27</v>
      </c>
    </row>
    <row r="12" spans="1:18" ht="12" customHeight="1" x14ac:dyDescent="0.35">
      <c r="A12" s="23" t="s">
        <v>29</v>
      </c>
      <c r="B12" s="24">
        <v>1.53</v>
      </c>
      <c r="C12" s="25" t="s">
        <v>96</v>
      </c>
      <c r="D12" s="26" t="s">
        <v>27</v>
      </c>
    </row>
    <row r="13" spans="1:18" ht="12" customHeight="1" x14ac:dyDescent="0.35">
      <c r="A13" s="23" t="s">
        <v>30</v>
      </c>
      <c r="B13" s="24">
        <v>0.09</v>
      </c>
      <c r="C13" s="25" t="s">
        <v>97</v>
      </c>
      <c r="D13" s="26" t="s">
        <v>27</v>
      </c>
    </row>
    <row r="14" spans="1:18" ht="12" customHeight="1" x14ac:dyDescent="0.35">
      <c r="A14" s="23" t="s">
        <v>31</v>
      </c>
      <c r="B14" s="27">
        <f>B32*(1+EXP((B12-1)/B10))</f>
        <v>8.0000415362263357</v>
      </c>
      <c r="C14" s="25" t="s">
        <v>96</v>
      </c>
      <c r="D14" s="26" t="s">
        <v>32</v>
      </c>
      <c r="N14" s="4"/>
      <c r="O14" s="5"/>
      <c r="P14" s="5"/>
      <c r="Q14" s="5"/>
      <c r="R14" s="5"/>
    </row>
    <row r="15" spans="1:18" ht="12" customHeight="1" x14ac:dyDescent="0.35">
      <c r="A15" s="23" t="s">
        <v>33</v>
      </c>
      <c r="B15" s="27">
        <f>B33*(1+EXP(B13/B11))</f>
        <v>5.8063249789052254</v>
      </c>
      <c r="C15" s="25" t="s">
        <v>97</v>
      </c>
      <c r="D15" s="26" t="s">
        <v>32</v>
      </c>
      <c r="N15" s="5"/>
      <c r="O15" s="4"/>
      <c r="P15" s="4"/>
      <c r="Q15" s="4"/>
      <c r="R15" s="4"/>
    </row>
    <row r="16" spans="1:18" ht="12" customHeight="1" x14ac:dyDescent="0.35">
      <c r="A16" s="23" t="s">
        <v>34</v>
      </c>
      <c r="B16" s="24">
        <v>0</v>
      </c>
      <c r="C16" s="25" t="s">
        <v>96</v>
      </c>
      <c r="D16" s="26" t="s">
        <v>64</v>
      </c>
      <c r="G16" s="3"/>
      <c r="N16" s="5"/>
      <c r="O16" s="4"/>
      <c r="P16" s="4"/>
      <c r="Q16" s="4"/>
      <c r="R16" s="4"/>
    </row>
    <row r="17" spans="1:18" ht="12" customHeight="1" x14ac:dyDescent="0.35">
      <c r="A17" s="23" t="s">
        <v>35</v>
      </c>
      <c r="B17" s="24">
        <v>0</v>
      </c>
      <c r="C17" s="25" t="s">
        <v>97</v>
      </c>
      <c r="D17" s="26" t="s">
        <v>64</v>
      </c>
      <c r="N17" s="5"/>
      <c r="O17" s="4"/>
      <c r="P17" s="4"/>
      <c r="Q17" s="4"/>
      <c r="R17" s="4"/>
    </row>
    <row r="18" spans="1:18" ht="12" customHeight="1" x14ac:dyDescent="0.35">
      <c r="A18" s="23" t="s">
        <v>4</v>
      </c>
      <c r="B18" s="24">
        <v>4</v>
      </c>
      <c r="C18" s="25" t="s">
        <v>87</v>
      </c>
      <c r="D18" s="26" t="s">
        <v>36</v>
      </c>
    </row>
    <row r="19" spans="1:18" ht="12" customHeight="1" x14ac:dyDescent="0.35">
      <c r="A19" s="23" t="s">
        <v>5</v>
      </c>
      <c r="B19" s="24">
        <v>5</v>
      </c>
      <c r="C19" s="25" t="s">
        <v>86</v>
      </c>
      <c r="D19" s="26" t="s">
        <v>37</v>
      </c>
    </row>
    <row r="20" spans="1:18" ht="12" customHeight="1" x14ac:dyDescent="0.35">
      <c r="A20" s="23" t="s">
        <v>6</v>
      </c>
      <c r="B20" s="24">
        <v>10</v>
      </c>
      <c r="C20" s="25" t="s">
        <v>85</v>
      </c>
      <c r="D20" s="26" t="s">
        <v>36</v>
      </c>
    </row>
    <row r="21" spans="1:18" ht="12" customHeight="1" x14ac:dyDescent="0.35">
      <c r="A21" s="23" t="s">
        <v>7</v>
      </c>
      <c r="B21" s="24">
        <v>0.3</v>
      </c>
      <c r="C21" s="25" t="s">
        <v>84</v>
      </c>
      <c r="D21" s="26" t="s">
        <v>23</v>
      </c>
    </row>
    <row r="22" spans="1:18" ht="12" customHeight="1" x14ac:dyDescent="0.35">
      <c r="A22" s="23" t="s">
        <v>38</v>
      </c>
      <c r="B22" s="24">
        <v>0.8</v>
      </c>
      <c r="C22" s="25" t="s">
        <v>83</v>
      </c>
      <c r="D22" s="26" t="s">
        <v>36</v>
      </c>
      <c r="G22" s="3"/>
    </row>
    <row r="23" spans="1:18" ht="12" customHeight="1" x14ac:dyDescent="0.35">
      <c r="A23" s="23" t="s">
        <v>39</v>
      </c>
      <c r="B23" s="24">
        <v>0.5</v>
      </c>
      <c r="C23" s="25" t="s">
        <v>82</v>
      </c>
      <c r="D23" s="26" t="s">
        <v>40</v>
      </c>
    </row>
    <row r="24" spans="1:18" ht="12" customHeight="1" x14ac:dyDescent="0.35">
      <c r="A24" s="23" t="s">
        <v>41</v>
      </c>
      <c r="B24" s="24">
        <v>0</v>
      </c>
      <c r="C24" s="25" t="s">
        <v>81</v>
      </c>
      <c r="D24" s="26" t="s">
        <v>42</v>
      </c>
      <c r="G24" s="3"/>
    </row>
    <row r="25" spans="1:18" ht="12" customHeight="1" x14ac:dyDescent="0.35">
      <c r="A25" s="23" t="s">
        <v>43</v>
      </c>
      <c r="B25" s="28">
        <f>B20/B19/B37</f>
        <v>0.15384615384615385</v>
      </c>
      <c r="C25" s="29" t="s">
        <v>80</v>
      </c>
      <c r="D25" s="26" t="s">
        <v>32</v>
      </c>
    </row>
    <row r="26" spans="1:18" ht="12" customHeight="1" x14ac:dyDescent="0.35">
      <c r="A26" s="23" t="s">
        <v>107</v>
      </c>
      <c r="B26" s="24">
        <v>44.6</v>
      </c>
      <c r="C26" s="25" t="s">
        <v>79</v>
      </c>
      <c r="D26" s="26" t="s">
        <v>27</v>
      </c>
      <c r="G26" s="3"/>
    </row>
    <row r="27" spans="1:18" ht="12" customHeight="1" x14ac:dyDescent="0.35">
      <c r="A27" s="23" t="s">
        <v>108</v>
      </c>
      <c r="B27" s="24">
        <v>11.4</v>
      </c>
      <c r="C27" s="25" t="s">
        <v>78</v>
      </c>
      <c r="D27" s="26" t="s">
        <v>27</v>
      </c>
      <c r="G27" s="3"/>
    </row>
    <row r="28" spans="1:18" ht="12" customHeight="1" x14ac:dyDescent="0.35">
      <c r="A28" s="23" t="s">
        <v>98</v>
      </c>
      <c r="B28" s="24">
        <v>0.5</v>
      </c>
      <c r="C28" s="25" t="s">
        <v>77</v>
      </c>
      <c r="D28" s="26" t="s">
        <v>27</v>
      </c>
    </row>
    <row r="29" spans="1:18" ht="12" customHeight="1" x14ac:dyDescent="0.35">
      <c r="A29" s="23" t="s">
        <v>99</v>
      </c>
      <c r="B29" s="24">
        <v>0.5</v>
      </c>
      <c r="C29" s="25" t="s">
        <v>76</v>
      </c>
      <c r="D29" s="26" t="s">
        <v>27</v>
      </c>
    </row>
    <row r="30" spans="1:18" ht="12" customHeight="1" x14ac:dyDescent="0.35">
      <c r="A30" s="23" t="s">
        <v>100</v>
      </c>
      <c r="B30" s="24">
        <v>1</v>
      </c>
      <c r="C30" s="25" t="s">
        <v>75</v>
      </c>
      <c r="D30" s="26" t="s">
        <v>27</v>
      </c>
    </row>
    <row r="31" spans="1:18" ht="12" customHeight="1" x14ac:dyDescent="0.35">
      <c r="A31" s="23" t="s">
        <v>101</v>
      </c>
      <c r="B31" s="24">
        <v>1</v>
      </c>
      <c r="C31" s="25" t="s">
        <v>74</v>
      </c>
      <c r="D31" s="26" t="s">
        <v>27</v>
      </c>
    </row>
    <row r="32" spans="1:18" ht="12" customHeight="1" x14ac:dyDescent="0.35">
      <c r="A32" s="23" t="s">
        <v>102</v>
      </c>
      <c r="B32" s="24">
        <v>0.4</v>
      </c>
      <c r="C32" s="25" t="s">
        <v>73</v>
      </c>
      <c r="D32" s="26" t="s">
        <v>27</v>
      </c>
    </row>
    <row r="33" spans="1:10" ht="12" customHeight="1" x14ac:dyDescent="0.35">
      <c r="A33" s="23" t="s">
        <v>103</v>
      </c>
      <c r="B33" s="24">
        <v>0.2</v>
      </c>
      <c r="C33" s="25" t="s">
        <v>72</v>
      </c>
      <c r="D33" s="26" t="s">
        <v>27</v>
      </c>
    </row>
    <row r="34" spans="1:10" ht="12" customHeight="1" x14ac:dyDescent="0.35">
      <c r="A34" s="23" t="s">
        <v>44</v>
      </c>
      <c r="B34" s="24">
        <v>5.5999999999999999E-3</v>
      </c>
      <c r="C34" s="29" t="s">
        <v>71</v>
      </c>
      <c r="D34" s="26" t="s">
        <v>45</v>
      </c>
      <c r="F34" s="4"/>
      <c r="G34" s="5"/>
      <c r="H34" s="5"/>
      <c r="I34" s="5"/>
      <c r="J34" s="5"/>
    </row>
    <row r="35" spans="1:10" ht="12" customHeight="1" x14ac:dyDescent="0.35">
      <c r="A35" s="23" t="s">
        <v>46</v>
      </c>
      <c r="B35" s="24">
        <v>0.14399999999999999</v>
      </c>
      <c r="C35" s="25" t="s">
        <v>70</v>
      </c>
      <c r="D35" s="26" t="s">
        <v>45</v>
      </c>
      <c r="F35" s="5"/>
      <c r="G35" s="4"/>
      <c r="H35" s="4"/>
      <c r="I35" s="4"/>
      <c r="J35" s="4"/>
    </row>
    <row r="36" spans="1:10" ht="12" customHeight="1" x14ac:dyDescent="0.35">
      <c r="A36" s="23" t="s">
        <v>47</v>
      </c>
      <c r="B36" s="24">
        <v>17</v>
      </c>
      <c r="C36" s="29" t="s">
        <v>69</v>
      </c>
      <c r="D36" s="26" t="s">
        <v>36</v>
      </c>
      <c r="F36" s="5"/>
      <c r="G36" s="4"/>
      <c r="H36" s="4"/>
      <c r="I36" s="4"/>
      <c r="J36" s="4"/>
    </row>
    <row r="37" spans="1:10" ht="12" customHeight="1" x14ac:dyDescent="0.35">
      <c r="A37" s="23" t="s">
        <v>48</v>
      </c>
      <c r="B37" s="24">
        <v>13</v>
      </c>
      <c r="C37" s="29" t="s">
        <v>68</v>
      </c>
      <c r="D37" s="26" t="s">
        <v>36</v>
      </c>
      <c r="F37" s="5"/>
      <c r="G37" s="4"/>
      <c r="H37" s="4"/>
      <c r="I37" s="4"/>
      <c r="J37" s="4"/>
    </row>
    <row r="38" spans="1:10" ht="12" customHeight="1" x14ac:dyDescent="0.35">
      <c r="A38" s="23" t="s">
        <v>49</v>
      </c>
      <c r="B38" s="24">
        <v>0.03</v>
      </c>
      <c r="C38" s="29" t="s">
        <v>106</v>
      </c>
      <c r="D38" s="26" t="s">
        <v>50</v>
      </c>
      <c r="F38" s="5"/>
      <c r="G38" s="4"/>
      <c r="H38" s="4"/>
      <c r="I38" s="4"/>
      <c r="J38" s="4"/>
    </row>
    <row r="39" spans="1:10" ht="12" customHeight="1" x14ac:dyDescent="0.35">
      <c r="A39" s="23" t="s">
        <v>51</v>
      </c>
      <c r="B39" s="24">
        <v>10</v>
      </c>
      <c r="C39" s="29" t="s">
        <v>66</v>
      </c>
      <c r="D39" s="26" t="s">
        <v>50</v>
      </c>
      <c r="F39" s="5"/>
      <c r="G39" s="4"/>
      <c r="H39" s="4"/>
      <c r="I39" s="4"/>
      <c r="J39" s="4"/>
    </row>
    <row r="40" spans="1:10" ht="12" customHeight="1" thickBot="1" x14ac:dyDescent="0.4">
      <c r="A40" s="30" t="s">
        <v>65</v>
      </c>
      <c r="B40" s="31">
        <v>75000</v>
      </c>
      <c r="C40" s="32" t="s">
        <v>67</v>
      </c>
      <c r="D40" s="33" t="s">
        <v>45</v>
      </c>
    </row>
    <row r="42" spans="1:10" x14ac:dyDescent="0.35">
      <c r="F42" s="4"/>
      <c r="G42" s="5"/>
      <c r="H42" s="5"/>
      <c r="I42" s="5"/>
      <c r="J42" s="5"/>
    </row>
    <row r="43" spans="1:10" x14ac:dyDescent="0.35">
      <c r="F43" s="5"/>
      <c r="G43" s="4"/>
      <c r="H43" s="4"/>
      <c r="I43" s="4"/>
      <c r="J43" s="4"/>
    </row>
    <row r="44" spans="1:10" x14ac:dyDescent="0.35">
      <c r="F44" s="5"/>
      <c r="G44" s="4"/>
      <c r="H44" s="4"/>
      <c r="I44" s="4"/>
      <c r="J44" s="4"/>
    </row>
    <row r="45" spans="1:10" x14ac:dyDescent="0.35">
      <c r="F45" s="5"/>
      <c r="G45" s="4"/>
      <c r="H45" s="4"/>
      <c r="I45" s="4"/>
      <c r="J45" s="4"/>
    </row>
    <row r="46" spans="1:10" x14ac:dyDescent="0.35">
      <c r="F46" s="5"/>
      <c r="G46" s="4"/>
      <c r="H46" s="4"/>
      <c r="I46" s="4"/>
      <c r="J46" s="4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99FEA-DE24-4289-92F7-90B4E886AA5C}">
  <dimension ref="B1:N45"/>
  <sheetViews>
    <sheetView zoomScale="130" zoomScaleNormal="130" workbookViewId="0"/>
  </sheetViews>
  <sheetFormatPr defaultColWidth="8.90625" defaultRowHeight="14" x14ac:dyDescent="0.3"/>
  <cols>
    <col min="1" max="16384" width="8.90625" style="34"/>
  </cols>
  <sheetData>
    <row r="1" spans="2:14" ht="12" customHeight="1" thickBot="1" x14ac:dyDescent="0.35">
      <c r="B1" s="35"/>
      <c r="C1" s="36" t="s">
        <v>4</v>
      </c>
      <c r="D1" s="37" t="s">
        <v>5</v>
      </c>
      <c r="E1" s="37" t="s">
        <v>6</v>
      </c>
      <c r="F1" s="38" t="s">
        <v>7</v>
      </c>
      <c r="G1" s="39" t="s">
        <v>38</v>
      </c>
      <c r="K1" s="92" t="s">
        <v>105</v>
      </c>
      <c r="L1" s="93"/>
      <c r="M1" s="93"/>
      <c r="N1" s="94"/>
    </row>
    <row r="2" spans="2:14" ht="12" customHeight="1" thickBot="1" x14ac:dyDescent="0.35">
      <c r="B2" s="40" t="s">
        <v>9</v>
      </c>
      <c r="C2" s="41">
        <v>3.9</v>
      </c>
      <c r="D2" s="42">
        <v>4.0999999999999996</v>
      </c>
      <c r="E2" s="42">
        <v>6.1</v>
      </c>
      <c r="F2" s="43">
        <v>0.23</v>
      </c>
      <c r="G2" s="44">
        <f>0.5+F2</f>
        <v>0.73</v>
      </c>
      <c r="J2" s="80"/>
      <c r="K2" s="57" t="s">
        <v>18</v>
      </c>
      <c r="L2" s="83" t="s">
        <v>19</v>
      </c>
      <c r="M2" s="36" t="s">
        <v>5</v>
      </c>
      <c r="N2" s="38" t="s">
        <v>6</v>
      </c>
    </row>
    <row r="3" spans="2:14" ht="12" customHeight="1" thickBot="1" x14ac:dyDescent="0.35">
      <c r="B3" s="45" t="s">
        <v>57</v>
      </c>
      <c r="C3" s="46">
        <v>5.6</v>
      </c>
      <c r="D3" s="47">
        <v>8.3000000000000007</v>
      </c>
      <c r="E3" s="47">
        <v>5.3</v>
      </c>
      <c r="F3" s="48">
        <v>0.26</v>
      </c>
      <c r="G3" s="49">
        <f>0.5+F3</f>
        <v>0.76</v>
      </c>
      <c r="J3" s="84" t="s">
        <v>52</v>
      </c>
      <c r="K3" s="66">
        <v>2</v>
      </c>
      <c r="L3" s="85">
        <v>2</v>
      </c>
      <c r="M3" s="86">
        <f>1/(0.2*K3)</f>
        <v>2.5</v>
      </c>
      <c r="N3" s="87">
        <f>L3*10</f>
        <v>20</v>
      </c>
    </row>
    <row r="4" spans="2:14" ht="12" customHeight="1" thickBot="1" x14ac:dyDescent="0.35">
      <c r="B4" s="50" t="s">
        <v>56</v>
      </c>
      <c r="C4" s="51">
        <v>8</v>
      </c>
      <c r="D4" s="52">
        <v>4.9000000000000004</v>
      </c>
      <c r="E4" s="52">
        <v>2.7</v>
      </c>
      <c r="F4" s="53">
        <v>0.18</v>
      </c>
      <c r="G4" s="54">
        <f>0.5+F4</f>
        <v>0.67999999999999994</v>
      </c>
      <c r="J4" s="84" t="s">
        <v>53</v>
      </c>
      <c r="K4" s="71">
        <v>0.5</v>
      </c>
      <c r="L4" s="48">
        <v>2.5</v>
      </c>
      <c r="M4" s="71">
        <f t="shared" ref="M4:M5" si="0">1/(0.2*K4)</f>
        <v>10</v>
      </c>
      <c r="N4" s="73">
        <f>L4*10</f>
        <v>25</v>
      </c>
    </row>
    <row r="5" spans="2:14" ht="12" customHeight="1" thickBot="1" x14ac:dyDescent="0.35">
      <c r="J5" s="88" t="s">
        <v>54</v>
      </c>
      <c r="K5" s="71">
        <v>2</v>
      </c>
      <c r="L5" s="48">
        <v>0.3</v>
      </c>
      <c r="M5" s="71">
        <f t="shared" si="0"/>
        <v>2.5</v>
      </c>
      <c r="N5" s="73">
        <f t="shared" ref="N5:N6" si="1">L5*10</f>
        <v>3</v>
      </c>
    </row>
    <row r="6" spans="2:14" ht="12" customHeight="1" thickBot="1" x14ac:dyDescent="0.35">
      <c r="B6" s="39" t="s">
        <v>17</v>
      </c>
      <c r="C6" s="57"/>
      <c r="D6" s="58" t="s">
        <v>18</v>
      </c>
      <c r="E6" s="58" t="s">
        <v>19</v>
      </c>
      <c r="F6" s="59"/>
      <c r="J6" s="89" t="s">
        <v>55</v>
      </c>
      <c r="K6" s="74">
        <v>0.2</v>
      </c>
      <c r="L6" s="53">
        <v>0.2</v>
      </c>
      <c r="M6" s="74">
        <f>1/(0.2*K6)</f>
        <v>24.999999999999996</v>
      </c>
      <c r="N6" s="77">
        <f t="shared" si="1"/>
        <v>2</v>
      </c>
    </row>
    <row r="7" spans="2:14" ht="12" customHeight="1" thickBot="1" x14ac:dyDescent="0.35">
      <c r="B7" s="60" t="s">
        <v>21</v>
      </c>
      <c r="C7" s="61"/>
      <c r="D7" s="62">
        <v>1</v>
      </c>
      <c r="E7" s="62">
        <v>1</v>
      </c>
      <c r="F7" s="63"/>
    </row>
    <row r="8" spans="2:14" ht="12" customHeight="1" x14ac:dyDescent="0.3">
      <c r="B8" s="65" t="s">
        <v>9</v>
      </c>
      <c r="C8" s="66"/>
      <c r="D8" s="67">
        <f>1/D2/0.2</f>
        <v>1.2195121951219512</v>
      </c>
      <c r="E8" s="68">
        <f>E2/10</f>
        <v>0.61</v>
      </c>
      <c r="F8" s="69"/>
      <c r="G8" s="70"/>
    </row>
    <row r="9" spans="2:14" ht="12" customHeight="1" x14ac:dyDescent="0.3">
      <c r="B9" s="45" t="s">
        <v>11</v>
      </c>
      <c r="C9" s="71"/>
      <c r="D9" s="72">
        <f>1/D3/0.2</f>
        <v>0.60240963855421681</v>
      </c>
      <c r="E9" s="42">
        <f>E3/10</f>
        <v>0.53</v>
      </c>
      <c r="F9" s="73"/>
    </row>
    <row r="10" spans="2:14" ht="12" customHeight="1" thickBot="1" x14ac:dyDescent="0.35">
      <c r="B10" s="50" t="s">
        <v>13</v>
      </c>
      <c r="C10" s="74"/>
      <c r="D10" s="75">
        <f>1/D4/0.2</f>
        <v>1.0204081632653059</v>
      </c>
      <c r="E10" s="76">
        <f>E4/10</f>
        <v>0.27</v>
      </c>
      <c r="F10" s="77"/>
    </row>
    <row r="11" spans="2:14" ht="12" customHeight="1" x14ac:dyDescent="0.3"/>
    <row r="12" spans="2:14" ht="12" customHeight="1" thickBot="1" x14ac:dyDescent="0.35"/>
    <row r="13" spans="2:14" ht="12" customHeight="1" x14ac:dyDescent="0.3">
      <c r="J13" s="90" t="s">
        <v>104</v>
      </c>
      <c r="K13" s="91"/>
    </row>
    <row r="14" spans="2:14" ht="12" customHeight="1" x14ac:dyDescent="0.3">
      <c r="J14" s="55">
        <v>0.4</v>
      </c>
      <c r="K14" s="56">
        <v>2.5</v>
      </c>
    </row>
    <row r="15" spans="2:14" ht="12" customHeight="1" x14ac:dyDescent="0.3">
      <c r="J15" s="55">
        <v>0.5</v>
      </c>
      <c r="K15" s="56">
        <v>2</v>
      </c>
    </row>
    <row r="16" spans="2:14" ht="12" customHeight="1" x14ac:dyDescent="0.3">
      <c r="C16" s="82"/>
      <c r="J16" s="55">
        <v>0.7</v>
      </c>
      <c r="K16" s="56">
        <v>1.5</v>
      </c>
    </row>
    <row r="17" spans="3:14" ht="12" customHeight="1" x14ac:dyDescent="0.3">
      <c r="J17" s="64">
        <v>1</v>
      </c>
      <c r="K17" s="56">
        <v>1</v>
      </c>
      <c r="L17" s="80"/>
      <c r="M17" s="80"/>
      <c r="N17" s="80"/>
    </row>
    <row r="18" spans="3:14" ht="12" customHeight="1" x14ac:dyDescent="0.3">
      <c r="J18" s="55">
        <v>1.5</v>
      </c>
      <c r="K18" s="56">
        <v>0.6</v>
      </c>
    </row>
    <row r="19" spans="3:14" ht="12" customHeight="1" x14ac:dyDescent="0.3">
      <c r="J19" s="55">
        <v>2</v>
      </c>
      <c r="K19" s="56">
        <v>0.5</v>
      </c>
    </row>
    <row r="20" spans="3:14" ht="12" customHeight="1" thickBot="1" x14ac:dyDescent="0.35">
      <c r="J20" s="78">
        <v>2.5</v>
      </c>
      <c r="K20" s="79">
        <v>0.4</v>
      </c>
    </row>
    <row r="21" spans="3:14" ht="12" customHeight="1" x14ac:dyDescent="0.3"/>
    <row r="22" spans="3:14" ht="12" customHeight="1" x14ac:dyDescent="0.3">
      <c r="C22" s="82"/>
    </row>
    <row r="23" spans="3:14" ht="12" customHeight="1" x14ac:dyDescent="0.3"/>
    <row r="24" spans="3:14" ht="12" customHeight="1" x14ac:dyDescent="0.3">
      <c r="C24" s="82"/>
    </row>
    <row r="25" spans="3:14" ht="12" customHeight="1" x14ac:dyDescent="0.3"/>
    <row r="26" spans="3:14" ht="12" customHeight="1" x14ac:dyDescent="0.3">
      <c r="C26" s="82"/>
    </row>
    <row r="27" spans="3:14" ht="12" customHeight="1" x14ac:dyDescent="0.3">
      <c r="C27" s="82"/>
    </row>
    <row r="28" spans="3:14" ht="12" customHeight="1" x14ac:dyDescent="0.3"/>
    <row r="29" spans="3:14" ht="12" customHeight="1" x14ac:dyDescent="0.3"/>
    <row r="30" spans="3:14" ht="12" customHeight="1" x14ac:dyDescent="0.3"/>
    <row r="31" spans="3:14" ht="12" customHeight="1" x14ac:dyDescent="0.3"/>
    <row r="32" spans="3:14" ht="12" customHeight="1" x14ac:dyDescent="0.3"/>
    <row r="33" spans="2:6" ht="12" customHeight="1" x14ac:dyDescent="0.3"/>
    <row r="34" spans="2:6" ht="12" customHeight="1" x14ac:dyDescent="0.3"/>
    <row r="35" spans="2:6" ht="12" customHeight="1" x14ac:dyDescent="0.3"/>
    <row r="36" spans="2:6" ht="12" customHeight="1" x14ac:dyDescent="0.3"/>
    <row r="37" spans="2:6" ht="12" customHeight="1" x14ac:dyDescent="0.3"/>
    <row r="38" spans="2:6" ht="12" customHeight="1" x14ac:dyDescent="0.3"/>
    <row r="39" spans="2:6" ht="12" customHeight="1" x14ac:dyDescent="0.3"/>
    <row r="41" spans="2:6" x14ac:dyDescent="0.3">
      <c r="B41" s="80"/>
      <c r="C41" s="81"/>
      <c r="D41" s="81"/>
      <c r="E41" s="81"/>
      <c r="F41" s="81"/>
    </row>
    <row r="42" spans="2:6" x14ac:dyDescent="0.3">
      <c r="B42" s="81"/>
      <c r="C42" s="80"/>
      <c r="D42" s="80"/>
      <c r="E42" s="80"/>
      <c r="F42" s="80"/>
    </row>
    <row r="43" spans="2:6" x14ac:dyDescent="0.3">
      <c r="B43" s="81"/>
      <c r="C43" s="80"/>
      <c r="D43" s="80"/>
      <c r="E43" s="80"/>
      <c r="F43" s="80"/>
    </row>
    <row r="44" spans="2:6" x14ac:dyDescent="0.3">
      <c r="B44" s="81"/>
      <c r="C44" s="80"/>
      <c r="D44" s="80"/>
      <c r="E44" s="80"/>
      <c r="F44" s="80"/>
    </row>
    <row r="45" spans="2:6" x14ac:dyDescent="0.3">
      <c r="B45" s="81"/>
      <c r="C45" s="80"/>
      <c r="D45" s="80"/>
      <c r="E45" s="80"/>
      <c r="F45" s="80"/>
    </row>
  </sheetData>
  <mergeCells count="2">
    <mergeCell ref="J13:K13"/>
    <mergeCell ref="K1:N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Table 2</vt:lpstr>
      <vt:lpstr>Kahn Hyperbola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Gizem Aktaş</dc:creator>
  <cp:lastModifiedBy>Gizem Aktas</cp:lastModifiedBy>
  <dcterms:created xsi:type="dcterms:W3CDTF">2020-11-17T11:01:42Z</dcterms:created>
  <dcterms:modified xsi:type="dcterms:W3CDTF">2024-03-17T19:36:50Z</dcterms:modified>
</cp:coreProperties>
</file>