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threadedComments/threadedComment2.xml" ContentType="application/vnd.ms-excel.threadedcomments+xml"/>
  <Override PartName="/xl/comments3.xml" ContentType="application/vnd.openxmlformats-officedocument.spreadsheetml.comments+xml"/>
  <Override PartName="/xl/threadedComments/threadedComment3.xml" ContentType="application/vnd.ms-excel.threadedcomments+xml"/>
  <Override PartName="/xl/comments4.xml" ContentType="application/vnd.openxmlformats-officedocument.spreadsheetml.comments+xml"/>
  <Override PartName="/xl/threadedComments/threadedComment4.xml" ContentType="application/vnd.ms-excel.threadedcomments+xml"/>
  <Override PartName="/xl/comments5.xml" ContentType="application/vnd.openxmlformats-officedocument.spreadsheetml.comments+xml"/>
  <Override PartName="/xl/threadedComments/threadedComment5.xml" ContentType="application/vnd.ms-excel.threadedcomments+xml"/>
  <Override PartName="/xl/comments6.xml" ContentType="application/vnd.openxmlformats-officedocument.spreadsheetml.comments+xml"/>
  <Override PartName="/xl/threadedComments/threadedComment6.xml" ContentType="application/vnd.ms-excel.threadedcomments+xml"/>
  <Override PartName="/xl/comments7.xml" ContentType="application/vnd.openxmlformats-officedocument.spreadsheetml.comments+xml"/>
  <Override PartName="/xl/threadedComments/threadedComment7.xml" ContentType="application/vnd.ms-excel.threadedcomments+xml"/>
  <Override PartName="/xl/comments8.xml" ContentType="application/vnd.openxmlformats-officedocument.spreadsheetml.comments+xml"/>
  <Override PartName="/xl/threadedComments/threadedComment8.xml" ContentType="application/vnd.ms-excel.threadedcomments+xml"/>
  <Override PartName="/xl/comments9.xml" ContentType="application/vnd.openxmlformats-officedocument.spreadsheetml.comments+xml"/>
  <Override PartName="/xl/threadedComments/threadedComment9.xml" ContentType="application/vnd.ms-excel.threadedcomments+xml"/>
  <Override PartName="/xl/comments10.xml" ContentType="application/vnd.openxmlformats-officedocument.spreadsheetml.comments+xml"/>
  <Override PartName="/xl/threadedComments/threadedComment10.xml" ContentType="application/vnd.ms-excel.threadedcomments+xml"/>
  <Override PartName="/xl/comments11.xml" ContentType="application/vnd.openxmlformats-officedocument.spreadsheetml.comments+xml"/>
  <Override PartName="/xl/threadedComments/threadedComment11.xml" ContentType="application/vnd.ms-excel.threadedcomments+xml"/>
  <Override PartName="/xl/comments12.xml" ContentType="application/vnd.openxmlformats-officedocument.spreadsheetml.comments+xml"/>
  <Override PartName="/xl/threadedComments/threadedComment12.xml" ContentType="application/vnd.ms-excel.threadedcomments+xml"/>
  <Override PartName="/xl/comments13.xml" ContentType="application/vnd.openxmlformats-officedocument.spreadsheetml.comments+xml"/>
  <Override PartName="/xl/threadedComments/threadedComment13.xml" ContentType="application/vnd.ms-excel.threadedcomments+xml"/>
  <Override PartName="/xl/comments14.xml" ContentType="application/vnd.openxmlformats-officedocument.spreadsheetml.comments+xml"/>
  <Override PartName="/xl/threadedComments/threadedComment14.xml" ContentType="application/vnd.ms-excel.threadedcomments+xml"/>
  <Override PartName="/xl/comments15.xml" ContentType="application/vnd.openxmlformats-officedocument.spreadsheetml.comments+xml"/>
  <Override PartName="/xl/threadedComments/threadedComment15.xml" ContentType="application/vnd.ms-excel.threadedcomments+xml"/>
  <Override PartName="/xl/comments16.xml" ContentType="application/vnd.openxmlformats-officedocument.spreadsheetml.comments+xml"/>
  <Override PartName="/xl/threadedComments/threadedComment16.xml" ContentType="application/vnd.ms-excel.threadedcomments+xml"/>
  <Override PartName="/xl/comments17.xml" ContentType="application/vnd.openxmlformats-officedocument.spreadsheetml.comments+xml"/>
  <Override PartName="/xl/threadedComments/threadedComment17.xml" ContentType="application/vnd.ms-excel.threadedcomments+xml"/>
  <Override PartName="/xl/comments18.xml" ContentType="application/vnd.openxmlformats-officedocument.spreadsheetml.comments+xml"/>
  <Override PartName="/xl/threadedComments/threadedComment18.xml" ContentType="application/vnd.ms-excel.threadedcomments+xml"/>
  <Override PartName="/xl/comments19.xml" ContentType="application/vnd.openxmlformats-officedocument.spreadsheetml.comments+xml"/>
  <Override PartName="/xl/threadedComments/threadedComment19.xml" ContentType="application/vnd.ms-excel.threadedcomments+xml"/>
  <Override PartName="/xl/comments20.xml" ContentType="application/vnd.openxmlformats-officedocument.spreadsheetml.comments+xml"/>
  <Override PartName="/xl/threadedComments/threadedComment20.xml" ContentType="application/vnd.ms-excel.threadedcomments+xml"/>
  <Override PartName="/xl/comments21.xml" ContentType="application/vnd.openxmlformats-officedocument.spreadsheetml.comments+xml"/>
  <Override PartName="/xl/threadedComments/threadedComment21.xml" ContentType="application/vnd.ms-excel.threadedcomments+xml"/>
  <Override PartName="/xl/comments22.xml" ContentType="application/vnd.openxmlformats-officedocument.spreadsheetml.comments+xml"/>
  <Override PartName="/xl/threadedComments/threadedComment22.xml" ContentType="application/vnd.ms-excel.threadedcomments+xml"/>
  <Override PartName="/xl/comments23.xml" ContentType="application/vnd.openxmlformats-officedocument.spreadsheetml.comments+xml"/>
  <Override PartName="/xl/threadedComments/threadedComment23.xml" ContentType="application/vnd.ms-excel.threadedcomments+xml"/>
  <Override PartName="/xl/comments24.xml" ContentType="application/vnd.openxmlformats-officedocument.spreadsheetml.comments+xml"/>
  <Override PartName="/xl/threadedComments/threadedComment24.xml" ContentType="application/vnd.ms-excel.threadedcomments+xml"/>
  <Override PartName="/xl/comments25.xml" ContentType="application/vnd.openxmlformats-officedocument.spreadsheetml.comments+xml"/>
  <Override PartName="/xl/threadedComments/threadedComment25.xml" ContentType="application/vnd.ms-excel.threadedcomments+xml"/>
  <Override PartName="/xl/comments26.xml" ContentType="application/vnd.openxmlformats-officedocument.spreadsheetml.comments+xml"/>
  <Override PartName="/xl/threadedComments/threadedComment26.xml" ContentType="application/vnd.ms-excel.threadedcomments+xml"/>
  <Override PartName="/xl/comments27.xml" ContentType="application/vnd.openxmlformats-officedocument.spreadsheetml.comments+xml"/>
  <Override PartName="/xl/threadedComments/threadedComment27.xml" ContentType="application/vnd.ms-excel.threadedcomments+xml"/>
  <Override PartName="/xl/comments28.xml" ContentType="application/vnd.openxmlformats-officedocument.spreadsheetml.comments+xml"/>
  <Override PartName="/xl/threadedComments/threadedComment28.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66925"/>
  <mc:AlternateContent xmlns:mc="http://schemas.openxmlformats.org/markup-compatibility/2006">
    <mc:Choice Requires="x15">
      <x15ac:absPath xmlns:x15ac="http://schemas.microsoft.com/office/spreadsheetml/2010/11/ac" url="C:\Users\ilari\OneDrive - Anglia Ruskin University\Desktop\ila2\ARU cambridge\PLEDGES\Conferences\ISDC 2024\"/>
    </mc:Choice>
  </mc:AlternateContent>
  <xr:revisionPtr revIDLastSave="0" documentId="13_ncr:1_{7165933E-DACC-485E-8965-BFFC923F5D4F}" xr6:coauthVersionLast="47" xr6:coauthVersionMax="47" xr10:uidLastSave="{00000000-0000-0000-0000-000000000000}"/>
  <bookViews>
    <workbookView xWindow="-108" yWindow="-108" windowWidth="23256" windowHeight="12456" tabRatio="972" xr2:uid="{14A91E92-532C-4DB1-85D3-1058FEDEA47E}"/>
  </bookViews>
  <sheets>
    <sheet name="read me" sheetId="8" r:id="rId1"/>
    <sheet name="parameter" sheetId="1" r:id="rId2"/>
    <sheet name="parameter Bel" sheetId="10" r:id="rId3"/>
    <sheet name="parameter Bul" sheetId="11" r:id="rId4"/>
    <sheet name="parameter Cze" sheetId="12" r:id="rId5"/>
    <sheet name="parameter Den" sheetId="13" r:id="rId6"/>
    <sheet name="parameter Ger" sheetId="14" r:id="rId7"/>
    <sheet name="parameter Est" sheetId="15" r:id="rId8"/>
    <sheet name="parameter Ire" sheetId="16" r:id="rId9"/>
    <sheet name="parameter Gre" sheetId="17" r:id="rId10"/>
    <sheet name="parameter Spa" sheetId="18" r:id="rId11"/>
    <sheet name="parameter Fra" sheetId="19" r:id="rId12"/>
    <sheet name="parameter Cro" sheetId="20" r:id="rId13"/>
    <sheet name="parameter Ita" sheetId="21" r:id="rId14"/>
    <sheet name="parameter Cyp" sheetId="22" r:id="rId15"/>
    <sheet name="parameter Lat" sheetId="23" r:id="rId16"/>
    <sheet name="parameter Lit" sheetId="24" r:id="rId17"/>
    <sheet name="parameter Lux" sheetId="25" r:id="rId18"/>
    <sheet name="parameter Hun" sheetId="26" r:id="rId19"/>
    <sheet name="parameter Mal" sheetId="27" r:id="rId20"/>
    <sheet name="parameter Net" sheetId="28" r:id="rId21"/>
    <sheet name="parameter Aus" sheetId="29" r:id="rId22"/>
    <sheet name="parameter Pol" sheetId="30" r:id="rId23"/>
    <sheet name="parameter Por" sheetId="31" r:id="rId24"/>
    <sheet name="parameter Rom" sheetId="32" r:id="rId25"/>
    <sheet name="parameter Slo" sheetId="33" r:id="rId26"/>
    <sheet name="parameter Slk" sheetId="34" r:id="rId27"/>
    <sheet name="parameter Fin" sheetId="35" r:id="rId28"/>
    <sheet name="parameter Swe" sheetId="36" r:id="rId29"/>
    <sheet name="policy" sheetId="9" r:id="rId30"/>
    <sheet name="histEU" sheetId="3" r:id="rId31"/>
    <sheet name="Ine" sheetId="5" r:id="rId32"/>
    <sheet name="Cap" sheetId="4" r:id="rId33"/>
    <sheet name="Dec" sheetId="6" r:id="rId34"/>
    <sheet name="pulse" sheetId="7" r:id="rId3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5" i="36" l="1"/>
  <c r="B6" i="36"/>
  <c r="F36" i="36"/>
  <c r="G36" i="36"/>
  <c r="H36" i="36"/>
  <c r="I36" i="36"/>
  <c r="J36" i="36"/>
  <c r="K36" i="36"/>
  <c r="L36" i="36"/>
  <c r="M36" i="36"/>
  <c r="N36" i="36"/>
  <c r="O36" i="36"/>
  <c r="P36" i="36"/>
  <c r="Q36" i="36"/>
  <c r="R36" i="36"/>
  <c r="S36" i="36"/>
  <c r="T36" i="36"/>
  <c r="U36" i="36"/>
  <c r="V36" i="36"/>
  <c r="W36" i="36"/>
  <c r="X36" i="36"/>
  <c r="Y36" i="36"/>
  <c r="Z36" i="36"/>
  <c r="AA36" i="36"/>
  <c r="AB36" i="36"/>
  <c r="AC36" i="36"/>
  <c r="AD36" i="36"/>
  <c r="AE36" i="36"/>
  <c r="AF36" i="36"/>
  <c r="AG36" i="36"/>
  <c r="AH36" i="36"/>
  <c r="AI36" i="36"/>
  <c r="AJ36" i="36"/>
  <c r="E36" i="36"/>
  <c r="B5" i="18"/>
  <c r="B6" i="18"/>
  <c r="F36" i="18"/>
  <c r="G36" i="18"/>
  <c r="H36" i="18"/>
  <c r="I36" i="18"/>
  <c r="J36" i="18"/>
  <c r="K36" i="18"/>
  <c r="L36" i="18"/>
  <c r="M36" i="18"/>
  <c r="N36" i="18"/>
  <c r="O36" i="18"/>
  <c r="P36" i="18"/>
  <c r="Q36" i="18"/>
  <c r="R36" i="18"/>
  <c r="S36" i="18"/>
  <c r="T36" i="18"/>
  <c r="U36" i="18"/>
  <c r="V36" i="18"/>
  <c r="W36" i="18"/>
  <c r="X36" i="18"/>
  <c r="Y36" i="18"/>
  <c r="Z36" i="18"/>
  <c r="AA36" i="18"/>
  <c r="AB36" i="18"/>
  <c r="AC36" i="18"/>
  <c r="AD36" i="18"/>
  <c r="AE36" i="18"/>
  <c r="AF36" i="18"/>
  <c r="AG36" i="18"/>
  <c r="AH36" i="18"/>
  <c r="AI36" i="18"/>
  <c r="AJ36" i="18"/>
  <c r="E36" i="18"/>
  <c r="B5" i="33"/>
  <c r="B6" i="33"/>
  <c r="F36" i="33"/>
  <c r="G36" i="33"/>
  <c r="H36" i="33"/>
  <c r="I36" i="33"/>
  <c r="J36" i="33"/>
  <c r="K36" i="33"/>
  <c r="L36" i="33"/>
  <c r="M36" i="33"/>
  <c r="N36" i="33"/>
  <c r="O36" i="33"/>
  <c r="P36" i="33"/>
  <c r="Q36" i="33"/>
  <c r="R36" i="33"/>
  <c r="S36" i="33"/>
  <c r="T36" i="33"/>
  <c r="U36" i="33"/>
  <c r="V36" i="33"/>
  <c r="W36" i="33"/>
  <c r="X36" i="33"/>
  <c r="Y36" i="33"/>
  <c r="Z36" i="33"/>
  <c r="AA36" i="33"/>
  <c r="AB36" i="33"/>
  <c r="AC36" i="33"/>
  <c r="AD36" i="33"/>
  <c r="AE36" i="33"/>
  <c r="AF36" i="33"/>
  <c r="AG36" i="33"/>
  <c r="AH36" i="33"/>
  <c r="AI36" i="33"/>
  <c r="AJ36" i="33"/>
  <c r="E36" i="33"/>
  <c r="B5" i="34"/>
  <c r="B6" i="34"/>
  <c r="B16" i="34"/>
  <c r="B8" i="34"/>
  <c r="B9" i="34"/>
  <c r="B10" i="34"/>
  <c r="B11" i="34"/>
  <c r="B12" i="34"/>
  <c r="B13" i="34"/>
  <c r="B14" i="34"/>
  <c r="B15" i="34"/>
  <c r="F36" i="34"/>
  <c r="G36" i="34"/>
  <c r="H36" i="34"/>
  <c r="I36" i="34"/>
  <c r="J36" i="34"/>
  <c r="K36" i="34"/>
  <c r="L36" i="34"/>
  <c r="M36" i="34"/>
  <c r="N36" i="34"/>
  <c r="O36" i="34"/>
  <c r="P36" i="34"/>
  <c r="Q36" i="34"/>
  <c r="R36" i="34"/>
  <c r="S36" i="34"/>
  <c r="T36" i="34"/>
  <c r="U36" i="34"/>
  <c r="V36" i="34"/>
  <c r="W36" i="34"/>
  <c r="X36" i="34"/>
  <c r="Y36" i="34"/>
  <c r="Z36" i="34"/>
  <c r="AA36" i="34"/>
  <c r="AB36" i="34"/>
  <c r="AC36" i="34"/>
  <c r="AD36" i="34"/>
  <c r="AE36" i="34"/>
  <c r="AF36" i="34"/>
  <c r="AG36" i="34"/>
  <c r="AH36" i="34"/>
  <c r="AI36" i="34"/>
  <c r="AJ36" i="34"/>
  <c r="E36" i="34"/>
  <c r="B5" i="32"/>
  <c r="B6" i="32"/>
  <c r="F36" i="32"/>
  <c r="G36" i="32"/>
  <c r="H36" i="32"/>
  <c r="I36" i="32"/>
  <c r="J36" i="32"/>
  <c r="K36" i="32"/>
  <c r="L36" i="32"/>
  <c r="M36" i="32"/>
  <c r="N36" i="32"/>
  <c r="O36" i="32"/>
  <c r="P36" i="32"/>
  <c r="Q36" i="32"/>
  <c r="R36" i="32"/>
  <c r="S36" i="32"/>
  <c r="T36" i="32"/>
  <c r="U36" i="32"/>
  <c r="V36" i="32"/>
  <c r="W36" i="32"/>
  <c r="X36" i="32"/>
  <c r="Y36" i="32"/>
  <c r="Z36" i="32"/>
  <c r="AA36" i="32"/>
  <c r="AB36" i="32"/>
  <c r="AC36" i="32"/>
  <c r="AD36" i="32"/>
  <c r="AE36" i="32"/>
  <c r="AF36" i="32"/>
  <c r="AG36" i="32"/>
  <c r="AH36" i="32"/>
  <c r="AI36" i="32"/>
  <c r="AJ36" i="32"/>
  <c r="E36" i="32"/>
  <c r="B5" i="31"/>
  <c r="B6" i="31"/>
  <c r="F36" i="31"/>
  <c r="G36" i="31"/>
  <c r="H36" i="31"/>
  <c r="I36" i="31"/>
  <c r="J36" i="31"/>
  <c r="K36" i="31"/>
  <c r="L36" i="31"/>
  <c r="M36" i="31"/>
  <c r="N36" i="31"/>
  <c r="O36" i="31"/>
  <c r="P36" i="31"/>
  <c r="Q36" i="31"/>
  <c r="R36" i="31"/>
  <c r="S36" i="31"/>
  <c r="T36" i="31"/>
  <c r="U36" i="31"/>
  <c r="V36" i="31"/>
  <c r="W36" i="31"/>
  <c r="X36" i="31"/>
  <c r="Y36" i="31"/>
  <c r="Z36" i="31"/>
  <c r="AA36" i="31"/>
  <c r="AB36" i="31"/>
  <c r="AC36" i="31"/>
  <c r="AD36" i="31"/>
  <c r="AE36" i="31"/>
  <c r="AF36" i="31"/>
  <c r="AG36" i="31"/>
  <c r="AH36" i="31"/>
  <c r="AI36" i="31"/>
  <c r="AJ36" i="31"/>
  <c r="E36" i="31"/>
  <c r="B5" i="30"/>
  <c r="B6" i="30"/>
  <c r="E36" i="30"/>
  <c r="E37" i="30"/>
  <c r="E38" i="30"/>
  <c r="E39" i="30"/>
  <c r="E40" i="30"/>
  <c r="E41" i="30"/>
  <c r="E42" i="30"/>
  <c r="E43" i="30"/>
  <c r="E44" i="30"/>
  <c r="E45" i="30"/>
  <c r="B5" i="28"/>
  <c r="B6" i="28"/>
  <c r="F36" i="28"/>
  <c r="G36" i="28"/>
  <c r="H36" i="28"/>
  <c r="I36" i="28"/>
  <c r="J36" i="28"/>
  <c r="K36" i="28"/>
  <c r="L36" i="28"/>
  <c r="M36" i="28"/>
  <c r="N36" i="28"/>
  <c r="O36" i="28"/>
  <c r="P36" i="28"/>
  <c r="Q36" i="28"/>
  <c r="R36" i="28"/>
  <c r="S36" i="28"/>
  <c r="T36" i="28"/>
  <c r="U36" i="28"/>
  <c r="V36" i="28"/>
  <c r="W36" i="28"/>
  <c r="X36" i="28"/>
  <c r="Y36" i="28"/>
  <c r="Z36" i="28"/>
  <c r="AA36" i="28"/>
  <c r="AB36" i="28"/>
  <c r="AC36" i="28"/>
  <c r="AD36" i="28"/>
  <c r="AE36" i="28"/>
  <c r="AF36" i="28"/>
  <c r="AG36" i="28"/>
  <c r="AH36" i="28"/>
  <c r="AI36" i="28"/>
  <c r="AJ36" i="28"/>
  <c r="E36" i="28"/>
  <c r="B5" i="27"/>
  <c r="B6" i="27"/>
  <c r="F36" i="27"/>
  <c r="G36" i="27"/>
  <c r="H36" i="27"/>
  <c r="I36" i="27"/>
  <c r="J36" i="27"/>
  <c r="K36" i="27"/>
  <c r="L36" i="27"/>
  <c r="M36" i="27"/>
  <c r="N36" i="27"/>
  <c r="O36" i="27"/>
  <c r="P36" i="27"/>
  <c r="Q36" i="27"/>
  <c r="R36" i="27"/>
  <c r="S36" i="27"/>
  <c r="T36" i="27"/>
  <c r="U36" i="27"/>
  <c r="V36" i="27"/>
  <c r="W36" i="27"/>
  <c r="X36" i="27"/>
  <c r="Y36" i="27"/>
  <c r="Z36" i="27"/>
  <c r="AA36" i="27"/>
  <c r="AB36" i="27"/>
  <c r="AC36" i="27"/>
  <c r="AD36" i="27"/>
  <c r="AE36" i="27"/>
  <c r="AF36" i="27"/>
  <c r="AG36" i="27"/>
  <c r="AH36" i="27"/>
  <c r="AI36" i="27"/>
  <c r="AJ36" i="27"/>
  <c r="E36" i="27"/>
  <c r="F36" i="25"/>
  <c r="G36" i="25"/>
  <c r="H36" i="25"/>
  <c r="I36" i="25"/>
  <c r="J36" i="25"/>
  <c r="K36" i="25"/>
  <c r="L36" i="25"/>
  <c r="M36" i="25"/>
  <c r="N36" i="25"/>
  <c r="O36" i="25"/>
  <c r="P36" i="25"/>
  <c r="Q36" i="25"/>
  <c r="R36" i="25"/>
  <c r="S36" i="25"/>
  <c r="T36" i="25"/>
  <c r="U36" i="25"/>
  <c r="V36" i="25"/>
  <c r="W36" i="25"/>
  <c r="X36" i="25"/>
  <c r="Y36" i="25"/>
  <c r="Z36" i="25"/>
  <c r="AA36" i="25"/>
  <c r="AB36" i="25"/>
  <c r="AC36" i="25"/>
  <c r="AD36" i="25"/>
  <c r="AE36" i="25"/>
  <c r="AF36" i="25"/>
  <c r="AG36" i="25"/>
  <c r="AH36" i="25"/>
  <c r="AI36" i="25"/>
  <c r="AJ36" i="25"/>
  <c r="E36" i="25"/>
  <c r="B5" i="24"/>
  <c r="B6" i="24"/>
  <c r="F36" i="24"/>
  <c r="G36" i="24"/>
  <c r="H36" i="24"/>
  <c r="I36" i="24"/>
  <c r="J36" i="24"/>
  <c r="K36" i="24"/>
  <c r="L36" i="24"/>
  <c r="M36" i="24"/>
  <c r="N36" i="24"/>
  <c r="O36" i="24"/>
  <c r="P36" i="24"/>
  <c r="Q36" i="24"/>
  <c r="R36" i="24"/>
  <c r="S36" i="24"/>
  <c r="T36" i="24"/>
  <c r="U36" i="24"/>
  <c r="V36" i="24"/>
  <c r="W36" i="24"/>
  <c r="X36" i="24"/>
  <c r="Y36" i="24"/>
  <c r="Z36" i="24"/>
  <c r="AA36" i="24"/>
  <c r="AB36" i="24"/>
  <c r="AC36" i="24"/>
  <c r="AD36" i="24"/>
  <c r="AE36" i="24"/>
  <c r="AF36" i="24"/>
  <c r="AG36" i="24"/>
  <c r="AH36" i="24"/>
  <c r="AI36" i="24"/>
  <c r="AJ36" i="24"/>
  <c r="E36" i="24"/>
  <c r="B5" i="23"/>
  <c r="B6" i="23"/>
  <c r="F36" i="23"/>
  <c r="G36" i="23"/>
  <c r="H36" i="23"/>
  <c r="I36" i="23"/>
  <c r="J36" i="23"/>
  <c r="K36" i="23"/>
  <c r="L36" i="23"/>
  <c r="M36" i="23"/>
  <c r="N36" i="23"/>
  <c r="O36" i="23"/>
  <c r="P36" i="23"/>
  <c r="Q36" i="23"/>
  <c r="R36" i="23"/>
  <c r="S36" i="23"/>
  <c r="T36" i="23"/>
  <c r="U36" i="23"/>
  <c r="V36" i="23"/>
  <c r="W36" i="23"/>
  <c r="X36" i="23"/>
  <c r="Y36" i="23"/>
  <c r="Z36" i="23"/>
  <c r="AA36" i="23"/>
  <c r="AB36" i="23"/>
  <c r="AC36" i="23"/>
  <c r="AD36" i="23"/>
  <c r="AE36" i="23"/>
  <c r="AF36" i="23"/>
  <c r="AG36" i="23"/>
  <c r="AH36" i="23"/>
  <c r="AI36" i="23"/>
  <c r="AJ36" i="23"/>
  <c r="E36" i="23"/>
  <c r="B5" i="21"/>
  <c r="B6" i="21"/>
  <c r="F36" i="21"/>
  <c r="G36" i="21"/>
  <c r="H36" i="21"/>
  <c r="I36" i="21"/>
  <c r="J36" i="21"/>
  <c r="K36" i="21"/>
  <c r="L36" i="21"/>
  <c r="M36" i="21"/>
  <c r="N36" i="21"/>
  <c r="O36" i="21"/>
  <c r="P36" i="21"/>
  <c r="Q36" i="21"/>
  <c r="R36" i="21"/>
  <c r="S36" i="21"/>
  <c r="T36" i="21"/>
  <c r="U36" i="21"/>
  <c r="V36" i="21"/>
  <c r="W36" i="21"/>
  <c r="X36" i="21"/>
  <c r="Y36" i="21"/>
  <c r="Z36" i="21"/>
  <c r="AA36" i="21"/>
  <c r="AB36" i="21"/>
  <c r="AC36" i="21"/>
  <c r="AD36" i="21"/>
  <c r="AE36" i="21"/>
  <c r="AF36" i="21"/>
  <c r="AG36" i="21"/>
  <c r="AH36" i="21"/>
  <c r="AI36" i="21"/>
  <c r="AJ36" i="21"/>
  <c r="E36" i="21"/>
  <c r="B5" i="16"/>
  <c r="B6" i="16"/>
  <c r="F36" i="16"/>
  <c r="G36" i="16"/>
  <c r="H36" i="16"/>
  <c r="I36" i="16"/>
  <c r="J36" i="16"/>
  <c r="K36" i="16"/>
  <c r="L36" i="16"/>
  <c r="M36" i="16"/>
  <c r="N36" i="16"/>
  <c r="O36" i="16"/>
  <c r="P36" i="16"/>
  <c r="Q36" i="16"/>
  <c r="R36" i="16"/>
  <c r="S36" i="16"/>
  <c r="T36" i="16"/>
  <c r="U36" i="16"/>
  <c r="V36" i="16"/>
  <c r="W36" i="16"/>
  <c r="X36" i="16"/>
  <c r="Y36" i="16"/>
  <c r="Z36" i="16"/>
  <c r="AA36" i="16"/>
  <c r="AB36" i="16"/>
  <c r="AC36" i="16"/>
  <c r="AD36" i="16"/>
  <c r="AE36" i="16"/>
  <c r="AF36" i="16"/>
  <c r="AG36" i="16"/>
  <c r="AH36" i="16"/>
  <c r="AI36" i="16"/>
  <c r="AJ36" i="16"/>
  <c r="E36" i="16"/>
  <c r="B5" i="26"/>
  <c r="B6" i="26"/>
  <c r="F36" i="26"/>
  <c r="G36" i="26"/>
  <c r="H36" i="26"/>
  <c r="I36" i="26"/>
  <c r="J36" i="26"/>
  <c r="K36" i="26"/>
  <c r="L36" i="26"/>
  <c r="M36" i="26"/>
  <c r="N36" i="26"/>
  <c r="O36" i="26"/>
  <c r="P36" i="26"/>
  <c r="Q36" i="26"/>
  <c r="R36" i="26"/>
  <c r="S36" i="26"/>
  <c r="T36" i="26"/>
  <c r="U36" i="26"/>
  <c r="V36" i="26"/>
  <c r="W36" i="26"/>
  <c r="X36" i="26"/>
  <c r="Y36" i="26"/>
  <c r="Z36" i="26"/>
  <c r="AA36" i="26"/>
  <c r="AB36" i="26"/>
  <c r="AC36" i="26"/>
  <c r="AD36" i="26"/>
  <c r="AE36" i="26"/>
  <c r="AF36" i="26"/>
  <c r="AG36" i="26"/>
  <c r="AH36" i="26"/>
  <c r="AI36" i="26"/>
  <c r="AJ36" i="26"/>
  <c r="E36" i="26"/>
  <c r="B5" i="17"/>
  <c r="B6" i="17"/>
  <c r="F36" i="17"/>
  <c r="G36" i="17"/>
  <c r="H36" i="17"/>
  <c r="I36" i="17"/>
  <c r="J36" i="17"/>
  <c r="K36" i="17"/>
  <c r="L36" i="17"/>
  <c r="M36" i="17"/>
  <c r="N36" i="17"/>
  <c r="O36" i="17"/>
  <c r="P36" i="17"/>
  <c r="Q36" i="17"/>
  <c r="R36" i="17"/>
  <c r="S36" i="17"/>
  <c r="T36" i="17"/>
  <c r="U36" i="17"/>
  <c r="V36" i="17"/>
  <c r="W36" i="17"/>
  <c r="X36" i="17"/>
  <c r="Y36" i="17"/>
  <c r="Z36" i="17"/>
  <c r="AA36" i="17"/>
  <c r="AB36" i="17"/>
  <c r="AC36" i="17"/>
  <c r="AD36" i="17"/>
  <c r="AE36" i="17"/>
  <c r="AF36" i="17"/>
  <c r="AG36" i="17"/>
  <c r="AH36" i="17"/>
  <c r="AI36" i="17"/>
  <c r="AJ36" i="17"/>
  <c r="E36" i="17"/>
  <c r="B5" i="14"/>
  <c r="B6" i="14"/>
  <c r="F36" i="14"/>
  <c r="G36" i="14"/>
  <c r="H36" i="14"/>
  <c r="I36" i="14"/>
  <c r="J36" i="14"/>
  <c r="K36" i="14"/>
  <c r="L36" i="14"/>
  <c r="M36" i="14"/>
  <c r="N36" i="14"/>
  <c r="O36" i="14"/>
  <c r="P36" i="14"/>
  <c r="Q36" i="14"/>
  <c r="R36" i="14"/>
  <c r="S36" i="14"/>
  <c r="T36" i="14"/>
  <c r="U36" i="14"/>
  <c r="V36" i="14"/>
  <c r="W36" i="14"/>
  <c r="X36" i="14"/>
  <c r="Y36" i="14"/>
  <c r="Z36" i="14"/>
  <c r="AA36" i="14"/>
  <c r="AB36" i="14"/>
  <c r="AC36" i="14"/>
  <c r="AD36" i="14"/>
  <c r="AE36" i="14"/>
  <c r="AF36" i="14"/>
  <c r="AG36" i="14"/>
  <c r="AH36" i="14"/>
  <c r="AI36" i="14"/>
  <c r="AJ36" i="14"/>
  <c r="E36" i="14"/>
  <c r="B5" i="19"/>
  <c r="B6" i="19"/>
  <c r="F36" i="19"/>
  <c r="G36" i="19"/>
  <c r="H36" i="19"/>
  <c r="I36" i="19"/>
  <c r="J36" i="19"/>
  <c r="K36" i="19"/>
  <c r="L36" i="19"/>
  <c r="M36" i="19"/>
  <c r="N36" i="19"/>
  <c r="O36" i="19"/>
  <c r="P36" i="19"/>
  <c r="Q36" i="19"/>
  <c r="R36" i="19"/>
  <c r="S36" i="19"/>
  <c r="T36" i="19"/>
  <c r="U36" i="19"/>
  <c r="V36" i="19"/>
  <c r="W36" i="19"/>
  <c r="X36" i="19"/>
  <c r="Y36" i="19"/>
  <c r="Z36" i="19"/>
  <c r="AA36" i="19"/>
  <c r="AB36" i="19"/>
  <c r="AC36" i="19"/>
  <c r="AD36" i="19"/>
  <c r="AE36" i="19"/>
  <c r="AF36" i="19"/>
  <c r="AG36" i="19"/>
  <c r="AH36" i="19"/>
  <c r="AI36" i="19"/>
  <c r="AJ36" i="19"/>
  <c r="E36" i="19"/>
  <c r="B5" i="35"/>
  <c r="B6" i="35"/>
  <c r="F36" i="35"/>
  <c r="G36" i="35"/>
  <c r="H36" i="35"/>
  <c r="I36" i="35"/>
  <c r="J36" i="35"/>
  <c r="K36" i="35"/>
  <c r="L36" i="35"/>
  <c r="M36" i="35"/>
  <c r="N36" i="35"/>
  <c r="O36" i="35"/>
  <c r="P36" i="35"/>
  <c r="Q36" i="35"/>
  <c r="R36" i="35"/>
  <c r="S36" i="35"/>
  <c r="T36" i="35"/>
  <c r="U36" i="35"/>
  <c r="V36" i="35"/>
  <c r="W36" i="35"/>
  <c r="X36" i="35"/>
  <c r="Y36" i="35"/>
  <c r="Z36" i="35"/>
  <c r="AA36" i="35"/>
  <c r="AB36" i="35"/>
  <c r="AC36" i="35"/>
  <c r="AD36" i="35"/>
  <c r="AE36" i="35"/>
  <c r="AF36" i="35"/>
  <c r="AG36" i="35"/>
  <c r="AH36" i="35"/>
  <c r="AI36" i="35"/>
  <c r="AJ36" i="35"/>
  <c r="E36" i="35"/>
  <c r="B5" i="15"/>
  <c r="B6" i="15"/>
  <c r="F36" i="15"/>
  <c r="G36" i="15"/>
  <c r="H36" i="15"/>
  <c r="I36" i="15"/>
  <c r="J36" i="15"/>
  <c r="K36" i="15"/>
  <c r="L36" i="15"/>
  <c r="M36" i="15"/>
  <c r="N36" i="15"/>
  <c r="O36" i="15"/>
  <c r="P36" i="15"/>
  <c r="Q36" i="15"/>
  <c r="R36" i="15"/>
  <c r="S36" i="15"/>
  <c r="T36" i="15"/>
  <c r="U36" i="15"/>
  <c r="V36" i="15"/>
  <c r="W36" i="15"/>
  <c r="X36" i="15"/>
  <c r="Y36" i="15"/>
  <c r="Z36" i="15"/>
  <c r="AA36" i="15"/>
  <c r="AB36" i="15"/>
  <c r="AC36" i="15"/>
  <c r="AD36" i="15"/>
  <c r="AE36" i="15"/>
  <c r="AF36" i="15"/>
  <c r="AG36" i="15"/>
  <c r="AH36" i="15"/>
  <c r="AI36" i="15"/>
  <c r="AJ36" i="15"/>
  <c r="E36" i="15"/>
  <c r="B5" i="13"/>
  <c r="B6" i="13"/>
  <c r="F36" i="13"/>
  <c r="G36" i="13"/>
  <c r="H36" i="13"/>
  <c r="I36" i="13"/>
  <c r="J36" i="13"/>
  <c r="K36" i="13"/>
  <c r="L36" i="13"/>
  <c r="M36" i="13"/>
  <c r="N36" i="13"/>
  <c r="O36" i="13"/>
  <c r="P36" i="13"/>
  <c r="Q36" i="13"/>
  <c r="R36" i="13"/>
  <c r="S36" i="13"/>
  <c r="T36" i="13"/>
  <c r="U36" i="13"/>
  <c r="V36" i="13"/>
  <c r="W36" i="13"/>
  <c r="X36" i="13"/>
  <c r="Y36" i="13"/>
  <c r="Z36" i="13"/>
  <c r="AA36" i="13"/>
  <c r="AB36" i="13"/>
  <c r="AC36" i="13"/>
  <c r="AD36" i="13"/>
  <c r="AE36" i="13"/>
  <c r="AF36" i="13"/>
  <c r="AG36" i="13"/>
  <c r="AH36" i="13"/>
  <c r="AI36" i="13"/>
  <c r="AJ36" i="13"/>
  <c r="E36" i="13"/>
  <c r="B5" i="12"/>
  <c r="B6" i="12"/>
  <c r="F36" i="12"/>
  <c r="G36" i="12"/>
  <c r="H36" i="12"/>
  <c r="I36" i="12"/>
  <c r="J36" i="12"/>
  <c r="K36" i="12"/>
  <c r="L36" i="12"/>
  <c r="M36" i="12"/>
  <c r="N36" i="12"/>
  <c r="O36" i="12"/>
  <c r="P36" i="12"/>
  <c r="Q36" i="12"/>
  <c r="R36" i="12"/>
  <c r="S36" i="12"/>
  <c r="T36" i="12"/>
  <c r="U36" i="12"/>
  <c r="V36" i="12"/>
  <c r="W36" i="12"/>
  <c r="X36" i="12"/>
  <c r="Y36" i="12"/>
  <c r="Z36" i="12"/>
  <c r="AA36" i="12"/>
  <c r="AB36" i="12"/>
  <c r="AC36" i="12"/>
  <c r="AD36" i="12"/>
  <c r="AE36" i="12"/>
  <c r="AF36" i="12"/>
  <c r="AG36" i="12"/>
  <c r="AH36" i="12"/>
  <c r="AI36" i="12"/>
  <c r="AJ36" i="12"/>
  <c r="E36" i="12"/>
  <c r="B5" i="22"/>
  <c r="B6" i="22"/>
  <c r="F36" i="22"/>
  <c r="G36" i="22"/>
  <c r="H36" i="22"/>
  <c r="I36" i="22"/>
  <c r="J36" i="22"/>
  <c r="K36" i="22"/>
  <c r="L36" i="22"/>
  <c r="M36" i="22"/>
  <c r="N36" i="22"/>
  <c r="O36" i="22"/>
  <c r="P36" i="22"/>
  <c r="Q36" i="22"/>
  <c r="R36" i="22"/>
  <c r="S36" i="22"/>
  <c r="T36" i="22"/>
  <c r="U36" i="22"/>
  <c r="V36" i="22"/>
  <c r="W36" i="22"/>
  <c r="X36" i="22"/>
  <c r="Y36" i="22"/>
  <c r="Z36" i="22"/>
  <c r="AA36" i="22"/>
  <c r="AB36" i="22"/>
  <c r="AC36" i="22"/>
  <c r="AD36" i="22"/>
  <c r="AE36" i="22"/>
  <c r="AF36" i="22"/>
  <c r="AG36" i="22"/>
  <c r="AH36" i="22"/>
  <c r="AI36" i="22"/>
  <c r="AJ36" i="22"/>
  <c r="E36" i="22"/>
  <c r="B5" i="20"/>
  <c r="B6" i="20"/>
  <c r="F36" i="20"/>
  <c r="G36" i="20"/>
  <c r="H36" i="20"/>
  <c r="I36" i="20"/>
  <c r="J36" i="20"/>
  <c r="K36" i="20"/>
  <c r="L36" i="20"/>
  <c r="M36" i="20"/>
  <c r="N36" i="20"/>
  <c r="O36" i="20"/>
  <c r="P36" i="20"/>
  <c r="Q36" i="20"/>
  <c r="R36" i="20"/>
  <c r="S36" i="20"/>
  <c r="T36" i="20"/>
  <c r="U36" i="20"/>
  <c r="V36" i="20"/>
  <c r="W36" i="20"/>
  <c r="X36" i="20"/>
  <c r="Y36" i="20"/>
  <c r="Z36" i="20"/>
  <c r="AA36" i="20"/>
  <c r="AB36" i="20"/>
  <c r="AC36" i="20"/>
  <c r="AD36" i="20"/>
  <c r="AE36" i="20"/>
  <c r="AF36" i="20"/>
  <c r="AG36" i="20"/>
  <c r="AH36" i="20"/>
  <c r="AI36" i="20"/>
  <c r="AJ36" i="20"/>
  <c r="E36" i="20"/>
  <c r="B5" i="11"/>
  <c r="B6" i="11"/>
  <c r="F36" i="11"/>
  <c r="G36" i="11"/>
  <c r="H36" i="11"/>
  <c r="I36" i="11"/>
  <c r="J36" i="11"/>
  <c r="K36" i="11"/>
  <c r="L36" i="11"/>
  <c r="M36" i="11"/>
  <c r="N36" i="11"/>
  <c r="O36" i="11"/>
  <c r="P36" i="11"/>
  <c r="Q36" i="11"/>
  <c r="R36" i="11"/>
  <c r="S36" i="11"/>
  <c r="T36" i="11"/>
  <c r="U36" i="11"/>
  <c r="V36" i="11"/>
  <c r="W36" i="11"/>
  <c r="X36" i="11"/>
  <c r="Y36" i="11"/>
  <c r="Z36" i="11"/>
  <c r="AA36" i="11"/>
  <c r="AB36" i="11"/>
  <c r="AC36" i="11"/>
  <c r="AD36" i="11"/>
  <c r="AE36" i="11"/>
  <c r="AF36" i="11"/>
  <c r="AG36" i="11"/>
  <c r="AH36" i="11"/>
  <c r="AI36" i="11"/>
  <c r="AJ36" i="11"/>
  <c r="E36" i="11"/>
  <c r="B5" i="10"/>
  <c r="B6" i="10"/>
  <c r="B8" i="10"/>
  <c r="B9" i="10"/>
  <c r="B10" i="10"/>
  <c r="B11" i="10"/>
  <c r="B12" i="10"/>
  <c r="B13" i="10"/>
  <c r="B14" i="10"/>
  <c r="B15" i="10"/>
  <c r="E45" i="10" s="1"/>
  <c r="B7" i="10"/>
  <c r="F36" i="10"/>
  <c r="G36" i="10"/>
  <c r="H36" i="10"/>
  <c r="I36" i="10"/>
  <c r="J36" i="10"/>
  <c r="K36" i="10"/>
  <c r="L36" i="10"/>
  <c r="M36" i="10"/>
  <c r="N36" i="10"/>
  <c r="O36" i="10"/>
  <c r="P36" i="10"/>
  <c r="Q36" i="10"/>
  <c r="R36" i="10"/>
  <c r="S36" i="10"/>
  <c r="T36" i="10"/>
  <c r="U36" i="10"/>
  <c r="V36" i="10"/>
  <c r="W36" i="10"/>
  <c r="X36" i="10"/>
  <c r="Y36" i="10"/>
  <c r="Z36" i="10"/>
  <c r="AA36" i="10"/>
  <c r="AB36" i="10"/>
  <c r="AC36" i="10"/>
  <c r="AD36" i="10"/>
  <c r="AE36" i="10"/>
  <c r="AF36" i="10"/>
  <c r="AG36" i="10"/>
  <c r="AH36" i="10"/>
  <c r="AI36" i="10"/>
  <c r="AJ36" i="10"/>
  <c r="E36" i="10"/>
  <c r="B5" i="29"/>
  <c r="B6" i="29"/>
  <c r="F36" i="29"/>
  <c r="G36" i="29"/>
  <c r="H36" i="29"/>
  <c r="I36" i="29"/>
  <c r="J36" i="29"/>
  <c r="K36" i="29"/>
  <c r="L36" i="29"/>
  <c r="M36" i="29"/>
  <c r="N36" i="29"/>
  <c r="O36" i="29"/>
  <c r="P36" i="29"/>
  <c r="Q36" i="29"/>
  <c r="R36" i="29"/>
  <c r="S36" i="29"/>
  <c r="T36" i="29"/>
  <c r="U36" i="29"/>
  <c r="V36" i="29"/>
  <c r="W36" i="29"/>
  <c r="X36" i="29"/>
  <c r="Y36" i="29"/>
  <c r="Z36" i="29"/>
  <c r="AA36" i="29"/>
  <c r="AB36" i="29"/>
  <c r="AC36" i="29"/>
  <c r="AD36" i="29"/>
  <c r="AE36" i="29"/>
  <c r="AF36" i="29"/>
  <c r="AG36" i="29"/>
  <c r="AH36" i="29"/>
  <c r="AI36" i="29"/>
  <c r="AJ36" i="29"/>
  <c r="E36" i="29"/>
  <c r="B7" i="36"/>
  <c r="B8" i="35"/>
  <c r="B9" i="35"/>
  <c r="B10" i="35"/>
  <c r="B11" i="35"/>
  <c r="B12" i="35"/>
  <c r="B13" i="35"/>
  <c r="B14" i="35"/>
  <c r="B15" i="35"/>
  <c r="B7" i="35"/>
  <c r="F45" i="35"/>
  <c r="G45" i="35"/>
  <c r="H45" i="35"/>
  <c r="I45" i="35"/>
  <c r="J45" i="35"/>
  <c r="K45" i="35"/>
  <c r="L45" i="35"/>
  <c r="M45" i="35"/>
  <c r="N45" i="35"/>
  <c r="O45" i="35"/>
  <c r="P45" i="35"/>
  <c r="Q45" i="35"/>
  <c r="R45" i="35"/>
  <c r="S45" i="35"/>
  <c r="T45" i="35"/>
  <c r="U45" i="35"/>
  <c r="V45" i="35"/>
  <c r="W45" i="35"/>
  <c r="X45" i="35"/>
  <c r="Y45" i="35"/>
  <c r="Z45" i="35"/>
  <c r="AA45" i="35"/>
  <c r="AB45" i="35"/>
  <c r="AC45" i="35"/>
  <c r="AD45" i="35"/>
  <c r="AE45" i="35"/>
  <c r="AF45" i="35"/>
  <c r="AG45" i="35"/>
  <c r="AH45" i="35"/>
  <c r="AI45" i="35"/>
  <c r="AJ45" i="35"/>
  <c r="E45" i="35"/>
  <c r="F45" i="34"/>
  <c r="G45" i="34"/>
  <c r="H45" i="34"/>
  <c r="I45" i="34"/>
  <c r="J45" i="34"/>
  <c r="K45" i="34"/>
  <c r="L45" i="34"/>
  <c r="M45" i="34"/>
  <c r="N45" i="34"/>
  <c r="O45" i="34"/>
  <c r="P45" i="34"/>
  <c r="Q45" i="34"/>
  <c r="R45" i="34"/>
  <c r="S45" i="34"/>
  <c r="T45" i="34"/>
  <c r="U45" i="34"/>
  <c r="V45" i="34"/>
  <c r="W45" i="34"/>
  <c r="X45" i="34"/>
  <c r="Y45" i="34"/>
  <c r="Z45" i="34"/>
  <c r="AA45" i="34"/>
  <c r="AB45" i="34"/>
  <c r="AC45" i="34"/>
  <c r="AD45" i="34"/>
  <c r="AE45" i="34"/>
  <c r="AF45" i="34"/>
  <c r="AG45" i="34"/>
  <c r="AH45" i="34"/>
  <c r="AI45" i="34"/>
  <c r="AJ45" i="34"/>
  <c r="E45" i="34"/>
  <c r="B8" i="33"/>
  <c r="B9" i="33"/>
  <c r="B10" i="33"/>
  <c r="B11" i="33"/>
  <c r="B12" i="33"/>
  <c r="B13" i="33"/>
  <c r="B14" i="33"/>
  <c r="B15" i="33"/>
  <c r="B7" i="33"/>
  <c r="F45" i="33"/>
  <c r="G45" i="33"/>
  <c r="H45" i="33"/>
  <c r="I45" i="33"/>
  <c r="J45" i="33"/>
  <c r="K45" i="33"/>
  <c r="L45" i="33"/>
  <c r="M45" i="33"/>
  <c r="N45" i="33"/>
  <c r="O45" i="33"/>
  <c r="P45" i="33"/>
  <c r="Q45" i="33"/>
  <c r="R45" i="33"/>
  <c r="S45" i="33"/>
  <c r="T45" i="33"/>
  <c r="U45" i="33"/>
  <c r="V45" i="33"/>
  <c r="W45" i="33"/>
  <c r="X45" i="33"/>
  <c r="Y45" i="33"/>
  <c r="Z45" i="33"/>
  <c r="AA45" i="33"/>
  <c r="AB45" i="33"/>
  <c r="AC45" i="33"/>
  <c r="AD45" i="33"/>
  <c r="AE45" i="33"/>
  <c r="AF45" i="33"/>
  <c r="AG45" i="33"/>
  <c r="AH45" i="33"/>
  <c r="AI45" i="33"/>
  <c r="AJ45" i="33"/>
  <c r="E45" i="33"/>
  <c r="B8" i="32"/>
  <c r="B9" i="32"/>
  <c r="B10" i="32"/>
  <c r="B11" i="32"/>
  <c r="B12" i="32"/>
  <c r="B13" i="32"/>
  <c r="B14" i="32"/>
  <c r="B15" i="32"/>
  <c r="B7" i="32"/>
  <c r="AH45" i="32"/>
  <c r="AI45" i="32"/>
  <c r="AJ45" i="32"/>
  <c r="F45" i="32"/>
  <c r="G45" i="32"/>
  <c r="H45" i="32"/>
  <c r="I45" i="32"/>
  <c r="J45" i="32"/>
  <c r="K45" i="32"/>
  <c r="L45" i="32"/>
  <c r="M45" i="32"/>
  <c r="N45" i="32"/>
  <c r="O45" i="32"/>
  <c r="P45" i="32"/>
  <c r="Q45" i="32"/>
  <c r="R45" i="32"/>
  <c r="S45" i="32"/>
  <c r="T45" i="32"/>
  <c r="U45" i="32"/>
  <c r="V45" i="32"/>
  <c r="W45" i="32"/>
  <c r="X45" i="32"/>
  <c r="Y45" i="32"/>
  <c r="Z45" i="32"/>
  <c r="AA45" i="32"/>
  <c r="AB45" i="32"/>
  <c r="AC45" i="32"/>
  <c r="AD45" i="32"/>
  <c r="AE45" i="32"/>
  <c r="AF45" i="32"/>
  <c r="AG45" i="32"/>
  <c r="E45" i="32"/>
  <c r="B8" i="31"/>
  <c r="B9" i="31"/>
  <c r="B10" i="31"/>
  <c r="B11" i="31"/>
  <c r="B12" i="31"/>
  <c r="B13" i="31"/>
  <c r="B14" i="31"/>
  <c r="B15" i="31"/>
  <c r="B7" i="31"/>
  <c r="F45" i="31"/>
  <c r="G45" i="31"/>
  <c r="H45" i="31"/>
  <c r="I45" i="31"/>
  <c r="J45" i="31"/>
  <c r="K45" i="31"/>
  <c r="L45" i="31"/>
  <c r="M45" i="31"/>
  <c r="N45" i="31"/>
  <c r="O45" i="31"/>
  <c r="P45" i="31"/>
  <c r="Q45" i="31"/>
  <c r="R45" i="31"/>
  <c r="S45" i="31"/>
  <c r="T45" i="31"/>
  <c r="U45" i="31"/>
  <c r="V45" i="31"/>
  <c r="W45" i="31"/>
  <c r="X45" i="31"/>
  <c r="Y45" i="31"/>
  <c r="Z45" i="31"/>
  <c r="AA45" i="31"/>
  <c r="AB45" i="31"/>
  <c r="AC45" i="31"/>
  <c r="AD45" i="31"/>
  <c r="AE45" i="31"/>
  <c r="AF45" i="31"/>
  <c r="AG45" i="31"/>
  <c r="AH45" i="31"/>
  <c r="AI45" i="31"/>
  <c r="AJ45" i="31"/>
  <c r="E45" i="31"/>
  <c r="B8" i="30"/>
  <c r="B9" i="30"/>
  <c r="B10" i="30"/>
  <c r="B11" i="30"/>
  <c r="B12" i="30"/>
  <c r="B13" i="30"/>
  <c r="B14" i="30"/>
  <c r="B15" i="30"/>
  <c r="B7" i="30"/>
  <c r="F45" i="30"/>
  <c r="G45" i="30"/>
  <c r="H45" i="30"/>
  <c r="I45" i="30"/>
  <c r="J45" i="30"/>
  <c r="K45" i="30"/>
  <c r="L45" i="30"/>
  <c r="M45" i="30"/>
  <c r="N45" i="30"/>
  <c r="O45" i="30"/>
  <c r="P45" i="30"/>
  <c r="Q45" i="30"/>
  <c r="R45" i="30"/>
  <c r="S45" i="30"/>
  <c r="T45" i="30"/>
  <c r="U45" i="30"/>
  <c r="V45" i="30"/>
  <c r="W45" i="30"/>
  <c r="X45" i="30"/>
  <c r="Y45" i="30"/>
  <c r="Z45" i="30"/>
  <c r="AA45" i="30"/>
  <c r="AB45" i="30"/>
  <c r="AC45" i="30"/>
  <c r="AD45" i="30"/>
  <c r="AE45" i="30"/>
  <c r="AF45" i="30"/>
  <c r="AG45" i="30"/>
  <c r="AH45" i="30"/>
  <c r="AI45" i="30"/>
  <c r="AJ45" i="30"/>
  <c r="B8" i="29"/>
  <c r="B9" i="29"/>
  <c r="B10" i="29"/>
  <c r="B11" i="29"/>
  <c r="B12" i="29"/>
  <c r="B13" i="29"/>
  <c r="B14" i="29"/>
  <c r="B15" i="29"/>
  <c r="B7" i="29"/>
  <c r="F45" i="29"/>
  <c r="G45" i="29"/>
  <c r="H45" i="29"/>
  <c r="I45" i="29"/>
  <c r="J45" i="29"/>
  <c r="K45" i="29"/>
  <c r="L45" i="29"/>
  <c r="M45" i="29"/>
  <c r="N45" i="29"/>
  <c r="O45" i="29"/>
  <c r="P45" i="29"/>
  <c r="Q45" i="29"/>
  <c r="R45" i="29"/>
  <c r="S45" i="29"/>
  <c r="T45" i="29"/>
  <c r="U45" i="29"/>
  <c r="V45" i="29"/>
  <c r="W45" i="29"/>
  <c r="X45" i="29"/>
  <c r="Y45" i="29"/>
  <c r="Z45" i="29"/>
  <c r="AA45" i="29"/>
  <c r="AB45" i="29"/>
  <c r="AC45" i="29"/>
  <c r="AD45" i="29"/>
  <c r="AE45" i="29"/>
  <c r="AF45" i="29"/>
  <c r="AG45" i="29"/>
  <c r="AH45" i="29"/>
  <c r="AI45" i="29"/>
  <c r="AJ45" i="29"/>
  <c r="E45" i="29"/>
  <c r="B8" i="28"/>
  <c r="B9" i="28"/>
  <c r="B10" i="28"/>
  <c r="B11" i="28"/>
  <c r="B12" i="28"/>
  <c r="B13" i="28"/>
  <c r="B14" i="28"/>
  <c r="B15" i="28"/>
  <c r="B7" i="28"/>
  <c r="F45" i="28"/>
  <c r="G45" i="28"/>
  <c r="H45" i="28"/>
  <c r="I45" i="28"/>
  <c r="J45" i="28"/>
  <c r="K45" i="28"/>
  <c r="L45" i="28"/>
  <c r="M45" i="28"/>
  <c r="N45" i="28"/>
  <c r="O45" i="28"/>
  <c r="P45" i="28"/>
  <c r="Q45" i="28"/>
  <c r="R45" i="28"/>
  <c r="S45" i="28"/>
  <c r="T45" i="28"/>
  <c r="U45" i="28"/>
  <c r="V45" i="28"/>
  <c r="W45" i="28"/>
  <c r="X45" i="28"/>
  <c r="Y45" i="28"/>
  <c r="Z45" i="28"/>
  <c r="AA45" i="28"/>
  <c r="AB45" i="28"/>
  <c r="AC45" i="28"/>
  <c r="AD45" i="28"/>
  <c r="AE45" i="28"/>
  <c r="AF45" i="28"/>
  <c r="AG45" i="28"/>
  <c r="AH45" i="28"/>
  <c r="AI45" i="28"/>
  <c r="AJ45" i="28"/>
  <c r="E45" i="28"/>
  <c r="B8" i="27"/>
  <c r="B9" i="27"/>
  <c r="B10" i="27"/>
  <c r="B11" i="27"/>
  <c r="B12" i="27"/>
  <c r="B13" i="27"/>
  <c r="B14" i="27"/>
  <c r="B15" i="27"/>
  <c r="B7" i="27"/>
  <c r="F45" i="27"/>
  <c r="G45" i="27"/>
  <c r="H45" i="27"/>
  <c r="I45" i="27"/>
  <c r="J45" i="27"/>
  <c r="K45" i="27"/>
  <c r="L45" i="27"/>
  <c r="M45" i="27"/>
  <c r="N45" i="27"/>
  <c r="O45" i="27"/>
  <c r="P45" i="27"/>
  <c r="Q45" i="27"/>
  <c r="R45" i="27"/>
  <c r="S45" i="27"/>
  <c r="T45" i="27"/>
  <c r="U45" i="27"/>
  <c r="V45" i="27"/>
  <c r="W45" i="27"/>
  <c r="X45" i="27"/>
  <c r="Y45" i="27"/>
  <c r="Z45" i="27"/>
  <c r="AA45" i="27"/>
  <c r="AB45" i="27"/>
  <c r="AC45" i="27"/>
  <c r="AD45" i="27"/>
  <c r="AE45" i="27"/>
  <c r="AF45" i="27"/>
  <c r="AG45" i="27"/>
  <c r="AH45" i="27"/>
  <c r="AI45" i="27"/>
  <c r="AJ45" i="27"/>
  <c r="E45" i="27"/>
  <c r="B8" i="26"/>
  <c r="B9" i="26"/>
  <c r="B10" i="26"/>
  <c r="B11" i="26"/>
  <c r="B12" i="26"/>
  <c r="B13" i="26"/>
  <c r="B14" i="26"/>
  <c r="B15" i="26"/>
  <c r="B7" i="26"/>
  <c r="F45" i="26"/>
  <c r="G45" i="26"/>
  <c r="H45" i="26"/>
  <c r="I45" i="26"/>
  <c r="J45" i="26"/>
  <c r="K45" i="26"/>
  <c r="L45" i="26"/>
  <c r="M45" i="26"/>
  <c r="N45" i="26"/>
  <c r="O45" i="26"/>
  <c r="P45" i="26"/>
  <c r="Q45" i="26"/>
  <c r="R45" i="26"/>
  <c r="S45" i="26"/>
  <c r="T45" i="26"/>
  <c r="U45" i="26"/>
  <c r="V45" i="26"/>
  <c r="W45" i="26"/>
  <c r="X45" i="26"/>
  <c r="Y45" i="26"/>
  <c r="Z45" i="26"/>
  <c r="AA45" i="26"/>
  <c r="AB45" i="26"/>
  <c r="AC45" i="26"/>
  <c r="AD45" i="26"/>
  <c r="AE45" i="26"/>
  <c r="AF45" i="26"/>
  <c r="AG45" i="26"/>
  <c r="AH45" i="26"/>
  <c r="AI45" i="26"/>
  <c r="AJ45" i="26"/>
  <c r="E45" i="26"/>
  <c r="B8" i="25"/>
  <c r="B9" i="25"/>
  <c r="B10" i="25"/>
  <c r="B11" i="25"/>
  <c r="B12" i="25"/>
  <c r="B13" i="25"/>
  <c r="B14" i="25"/>
  <c r="B15" i="25"/>
  <c r="B7" i="25"/>
  <c r="F45" i="25"/>
  <c r="G45" i="25"/>
  <c r="H45" i="25"/>
  <c r="I45" i="25"/>
  <c r="J45" i="25"/>
  <c r="K45" i="25"/>
  <c r="L45" i="25"/>
  <c r="M45" i="25"/>
  <c r="N45" i="25"/>
  <c r="O45" i="25"/>
  <c r="P45" i="25"/>
  <c r="Q45" i="25"/>
  <c r="R45" i="25"/>
  <c r="S45" i="25"/>
  <c r="T45" i="25"/>
  <c r="U45" i="25"/>
  <c r="V45" i="25"/>
  <c r="W45" i="25"/>
  <c r="X45" i="25"/>
  <c r="Y45" i="25"/>
  <c r="Z45" i="25"/>
  <c r="AA45" i="25"/>
  <c r="AB45" i="25"/>
  <c r="AC45" i="25"/>
  <c r="AD45" i="25"/>
  <c r="AE45" i="25"/>
  <c r="AF45" i="25"/>
  <c r="AG45" i="25"/>
  <c r="AH45" i="25"/>
  <c r="AI45" i="25"/>
  <c r="AJ45" i="25"/>
  <c r="E45" i="25"/>
  <c r="B8" i="24"/>
  <c r="B9" i="24"/>
  <c r="B10" i="24"/>
  <c r="B11" i="24"/>
  <c r="B12" i="24"/>
  <c r="B13" i="24"/>
  <c r="B14" i="24"/>
  <c r="B15" i="24"/>
  <c r="B7" i="24"/>
  <c r="F45" i="24"/>
  <c r="G45" i="24"/>
  <c r="H45" i="24"/>
  <c r="I45" i="24"/>
  <c r="J45" i="24"/>
  <c r="K45" i="24"/>
  <c r="L45" i="24"/>
  <c r="M45" i="24"/>
  <c r="N45" i="24"/>
  <c r="O45" i="24"/>
  <c r="P45" i="24"/>
  <c r="Q45" i="24"/>
  <c r="R45" i="24"/>
  <c r="S45" i="24"/>
  <c r="T45" i="24"/>
  <c r="U45" i="24"/>
  <c r="V45" i="24"/>
  <c r="W45" i="24"/>
  <c r="X45" i="24"/>
  <c r="Y45" i="24"/>
  <c r="Z45" i="24"/>
  <c r="AA45" i="24"/>
  <c r="AB45" i="24"/>
  <c r="AC45" i="24"/>
  <c r="AD45" i="24"/>
  <c r="AE45" i="24"/>
  <c r="AF45" i="24"/>
  <c r="AG45" i="24"/>
  <c r="AH45" i="24"/>
  <c r="AI45" i="24"/>
  <c r="AJ45" i="24"/>
  <c r="E45" i="24"/>
  <c r="B8" i="23"/>
  <c r="B9" i="23"/>
  <c r="B10" i="23"/>
  <c r="B11" i="23"/>
  <c r="B12" i="23"/>
  <c r="B13" i="23"/>
  <c r="B14" i="23"/>
  <c r="B15" i="23"/>
  <c r="B7" i="23"/>
  <c r="F45" i="23"/>
  <c r="G45" i="23"/>
  <c r="H45" i="23"/>
  <c r="I45" i="23"/>
  <c r="J45" i="23"/>
  <c r="K45" i="23"/>
  <c r="L45" i="23"/>
  <c r="M45" i="23"/>
  <c r="N45" i="23"/>
  <c r="O45" i="23"/>
  <c r="P45" i="23"/>
  <c r="Q45" i="23"/>
  <c r="R45" i="23"/>
  <c r="S45" i="23"/>
  <c r="T45" i="23"/>
  <c r="U45" i="23"/>
  <c r="V45" i="23"/>
  <c r="W45" i="23"/>
  <c r="X45" i="23"/>
  <c r="Y45" i="23"/>
  <c r="Z45" i="23"/>
  <c r="AA45" i="23"/>
  <c r="AB45" i="23"/>
  <c r="AC45" i="23"/>
  <c r="AD45" i="23"/>
  <c r="AE45" i="23"/>
  <c r="AF45" i="23"/>
  <c r="AG45" i="23"/>
  <c r="AH45" i="23"/>
  <c r="AI45" i="23"/>
  <c r="AJ45" i="23"/>
  <c r="E45" i="23"/>
  <c r="B8" i="22"/>
  <c r="B9" i="22"/>
  <c r="B10" i="22"/>
  <c r="B11" i="22"/>
  <c r="B12" i="22"/>
  <c r="B13" i="22"/>
  <c r="B14" i="22"/>
  <c r="B15" i="22"/>
  <c r="B7" i="22"/>
  <c r="F45" i="22"/>
  <c r="G45" i="22"/>
  <c r="H45" i="22"/>
  <c r="I45" i="22"/>
  <c r="J45" i="22"/>
  <c r="K45" i="22"/>
  <c r="L45" i="22"/>
  <c r="M45" i="22"/>
  <c r="N45" i="22"/>
  <c r="O45" i="22"/>
  <c r="P45" i="22"/>
  <c r="Q45" i="22"/>
  <c r="R45" i="22"/>
  <c r="S45" i="22"/>
  <c r="T45" i="22"/>
  <c r="U45" i="22"/>
  <c r="V45" i="22"/>
  <c r="W45" i="22"/>
  <c r="X45" i="22"/>
  <c r="Y45" i="22"/>
  <c r="Z45" i="22"/>
  <c r="AA45" i="22"/>
  <c r="AB45" i="22"/>
  <c r="AC45" i="22"/>
  <c r="AD45" i="22"/>
  <c r="AE45" i="22"/>
  <c r="AF45" i="22"/>
  <c r="AG45" i="22"/>
  <c r="AH45" i="22"/>
  <c r="AI45" i="22"/>
  <c r="AJ45" i="22"/>
  <c r="E45" i="22"/>
  <c r="B8" i="21"/>
  <c r="B9" i="21"/>
  <c r="B10" i="21"/>
  <c r="B11" i="21"/>
  <c r="B12" i="21"/>
  <c r="B13" i="21"/>
  <c r="B14" i="21"/>
  <c r="B15" i="21"/>
  <c r="B7" i="21"/>
  <c r="B8" i="20"/>
  <c r="B9" i="20"/>
  <c r="B10" i="20"/>
  <c r="B11" i="20"/>
  <c r="B12" i="20"/>
  <c r="B13" i="20"/>
  <c r="B14" i="20"/>
  <c r="B15" i="20"/>
  <c r="B7" i="20"/>
  <c r="B8" i="19"/>
  <c r="B9" i="19"/>
  <c r="B10" i="19"/>
  <c r="B11" i="19"/>
  <c r="B12" i="19"/>
  <c r="B13" i="19"/>
  <c r="B14" i="19"/>
  <c r="B15" i="19"/>
  <c r="B7" i="19"/>
  <c r="B8" i="18"/>
  <c r="B9" i="18"/>
  <c r="B10" i="18"/>
  <c r="B11" i="18"/>
  <c r="B12" i="18"/>
  <c r="B13" i="18"/>
  <c r="B14" i="18"/>
  <c r="B15" i="18"/>
  <c r="B7" i="18"/>
  <c r="B8" i="17"/>
  <c r="B9" i="17"/>
  <c r="B10" i="17"/>
  <c r="B11" i="17"/>
  <c r="B12" i="17"/>
  <c r="B13" i="17"/>
  <c r="B14" i="17"/>
  <c r="B15" i="17"/>
  <c r="B7" i="17"/>
  <c r="B8" i="16"/>
  <c r="B9" i="16"/>
  <c r="B10" i="16"/>
  <c r="B11" i="16"/>
  <c r="B16" i="16" s="1"/>
  <c r="B12" i="16"/>
  <c r="B13" i="16"/>
  <c r="B14" i="16"/>
  <c r="B15" i="16"/>
  <c r="B7" i="16"/>
  <c r="B8" i="15"/>
  <c r="B9" i="15"/>
  <c r="B10" i="15"/>
  <c r="B11" i="15"/>
  <c r="B12" i="15"/>
  <c r="B13" i="15"/>
  <c r="B14" i="15"/>
  <c r="B15" i="15"/>
  <c r="B7" i="15"/>
  <c r="B8" i="14"/>
  <c r="B9" i="14"/>
  <c r="B10" i="14"/>
  <c r="B16" i="14" s="1"/>
  <c r="B11" i="14"/>
  <c r="B12" i="14"/>
  <c r="B13" i="14"/>
  <c r="B14" i="14"/>
  <c r="B15" i="14"/>
  <c r="B7" i="14"/>
  <c r="B8" i="13"/>
  <c r="B9" i="13"/>
  <c r="B10" i="13"/>
  <c r="B11" i="13"/>
  <c r="B12" i="13"/>
  <c r="B13" i="13"/>
  <c r="B14" i="13"/>
  <c r="B15" i="13"/>
  <c r="B7" i="13"/>
  <c r="B8" i="12"/>
  <c r="B9" i="12"/>
  <c r="B10" i="12"/>
  <c r="B11" i="12"/>
  <c r="B12" i="12"/>
  <c r="B13" i="12"/>
  <c r="B14" i="12"/>
  <c r="B15" i="12"/>
  <c r="B7" i="12"/>
  <c r="B16" i="11"/>
  <c r="B8" i="11"/>
  <c r="B9" i="11"/>
  <c r="B10" i="11"/>
  <c r="B11" i="11"/>
  <c r="B12" i="11"/>
  <c r="B13" i="11"/>
  <c r="B14" i="11"/>
  <c r="B15" i="11"/>
  <c r="E45" i="11" s="1"/>
  <c r="B7" i="11"/>
  <c r="F45" i="36"/>
  <c r="G45" i="36"/>
  <c r="H45" i="36"/>
  <c r="I45" i="36"/>
  <c r="J45" i="36"/>
  <c r="K45" i="36"/>
  <c r="L45" i="36"/>
  <c r="M45" i="36"/>
  <c r="N45" i="36"/>
  <c r="O45" i="36"/>
  <c r="P45" i="36"/>
  <c r="Q45" i="36"/>
  <c r="R45" i="36"/>
  <c r="S45" i="36"/>
  <c r="T45" i="36"/>
  <c r="U45" i="36"/>
  <c r="V45" i="36"/>
  <c r="W45" i="36"/>
  <c r="X45" i="36"/>
  <c r="Y45" i="36"/>
  <c r="Z45" i="36"/>
  <c r="AA45" i="36"/>
  <c r="AB45" i="36"/>
  <c r="AC45" i="36"/>
  <c r="AD45" i="36"/>
  <c r="AE45" i="36"/>
  <c r="AF45" i="36"/>
  <c r="AG45" i="36"/>
  <c r="AH45" i="36"/>
  <c r="AI45" i="36"/>
  <c r="AJ45" i="36"/>
  <c r="E45" i="36"/>
  <c r="F45" i="21"/>
  <c r="G45" i="21"/>
  <c r="H45" i="21"/>
  <c r="I45" i="21"/>
  <c r="J45" i="21"/>
  <c r="K45" i="21"/>
  <c r="L45" i="21"/>
  <c r="M45" i="21"/>
  <c r="N45" i="21"/>
  <c r="O45" i="21"/>
  <c r="P45" i="21"/>
  <c r="Q45" i="21"/>
  <c r="R45" i="21"/>
  <c r="S45" i="21"/>
  <c r="T45" i="21"/>
  <c r="U45" i="21"/>
  <c r="V45" i="21"/>
  <c r="W45" i="21"/>
  <c r="X45" i="21"/>
  <c r="Y45" i="21"/>
  <c r="Z45" i="21"/>
  <c r="AA45" i="21"/>
  <c r="AB45" i="21"/>
  <c r="AC45" i="21"/>
  <c r="AD45" i="21"/>
  <c r="AE45" i="21"/>
  <c r="AF45" i="21"/>
  <c r="AG45" i="21"/>
  <c r="AH45" i="21"/>
  <c r="AI45" i="21"/>
  <c r="AJ45" i="21"/>
  <c r="E45" i="21"/>
  <c r="F45" i="20"/>
  <c r="G45" i="20"/>
  <c r="H45" i="20"/>
  <c r="I45" i="20"/>
  <c r="J45" i="20"/>
  <c r="K45" i="20"/>
  <c r="L45" i="20"/>
  <c r="M45" i="20"/>
  <c r="N45" i="20"/>
  <c r="O45" i="20"/>
  <c r="P45" i="20"/>
  <c r="Q45" i="20"/>
  <c r="R45" i="20"/>
  <c r="S45" i="20"/>
  <c r="T45" i="20"/>
  <c r="U45" i="20"/>
  <c r="V45" i="20"/>
  <c r="W45" i="20"/>
  <c r="X45" i="20"/>
  <c r="Y45" i="20"/>
  <c r="Z45" i="20"/>
  <c r="AA45" i="20"/>
  <c r="AB45" i="20"/>
  <c r="AC45" i="20"/>
  <c r="AD45" i="20"/>
  <c r="AE45" i="20"/>
  <c r="AF45" i="20"/>
  <c r="AG45" i="20"/>
  <c r="AH45" i="20"/>
  <c r="AI45" i="20"/>
  <c r="AJ45" i="20"/>
  <c r="E45" i="20"/>
  <c r="F45" i="19"/>
  <c r="G45" i="19"/>
  <c r="H45" i="19"/>
  <c r="I45" i="19"/>
  <c r="J45" i="19"/>
  <c r="K45" i="19"/>
  <c r="L45" i="19"/>
  <c r="M45" i="19"/>
  <c r="N45" i="19"/>
  <c r="O45" i="19"/>
  <c r="P45" i="19"/>
  <c r="Q45" i="19"/>
  <c r="R45" i="19"/>
  <c r="S45" i="19"/>
  <c r="T45" i="19"/>
  <c r="U45" i="19"/>
  <c r="V45" i="19"/>
  <c r="W45" i="19"/>
  <c r="X45" i="19"/>
  <c r="Y45" i="19"/>
  <c r="Z45" i="19"/>
  <c r="AA45" i="19"/>
  <c r="AB45" i="19"/>
  <c r="AC45" i="19"/>
  <c r="AD45" i="19"/>
  <c r="AE45" i="19"/>
  <c r="AF45" i="19"/>
  <c r="AG45" i="19"/>
  <c r="AH45" i="19"/>
  <c r="AI45" i="19"/>
  <c r="AJ45" i="19"/>
  <c r="E45" i="19"/>
  <c r="F45" i="18"/>
  <c r="G45" i="18"/>
  <c r="H45" i="18"/>
  <c r="I45" i="18"/>
  <c r="J45" i="18"/>
  <c r="K45" i="18"/>
  <c r="L45" i="18"/>
  <c r="M45" i="18"/>
  <c r="N45" i="18"/>
  <c r="O45" i="18"/>
  <c r="P45" i="18"/>
  <c r="Q45" i="18"/>
  <c r="R45" i="18"/>
  <c r="S45" i="18"/>
  <c r="T45" i="18"/>
  <c r="U45" i="18"/>
  <c r="V45" i="18"/>
  <c r="W45" i="18"/>
  <c r="X45" i="18"/>
  <c r="Y45" i="18"/>
  <c r="Z45" i="18"/>
  <c r="AA45" i="18"/>
  <c r="AB45" i="18"/>
  <c r="AC45" i="18"/>
  <c r="AD45" i="18"/>
  <c r="AE45" i="18"/>
  <c r="AF45" i="18"/>
  <c r="AG45" i="18"/>
  <c r="AH45" i="18"/>
  <c r="AI45" i="18"/>
  <c r="AJ45" i="18"/>
  <c r="E45" i="18"/>
  <c r="F45" i="17"/>
  <c r="G45" i="17"/>
  <c r="H45" i="17"/>
  <c r="I45" i="17"/>
  <c r="J45" i="17"/>
  <c r="K45" i="17"/>
  <c r="L45" i="17"/>
  <c r="M45" i="17"/>
  <c r="N45" i="17"/>
  <c r="O45" i="17"/>
  <c r="P45" i="17"/>
  <c r="Q45" i="17"/>
  <c r="R45" i="17"/>
  <c r="S45" i="17"/>
  <c r="T45" i="17"/>
  <c r="U45" i="17"/>
  <c r="V45" i="17"/>
  <c r="W45" i="17"/>
  <c r="X45" i="17"/>
  <c r="Y45" i="17"/>
  <c r="Z45" i="17"/>
  <c r="AA45" i="17"/>
  <c r="AB45" i="17"/>
  <c r="AC45" i="17"/>
  <c r="AD45" i="17"/>
  <c r="AE45" i="17"/>
  <c r="AF45" i="17"/>
  <c r="AG45" i="17"/>
  <c r="AH45" i="17"/>
  <c r="AI45" i="17"/>
  <c r="AJ45" i="17"/>
  <c r="E45" i="17"/>
  <c r="F45" i="16"/>
  <c r="G45" i="16"/>
  <c r="H45" i="16"/>
  <c r="I45" i="16"/>
  <c r="J45" i="16"/>
  <c r="K45" i="16"/>
  <c r="L45" i="16"/>
  <c r="M45" i="16"/>
  <c r="N45" i="16"/>
  <c r="O45" i="16"/>
  <c r="P45" i="16"/>
  <c r="Q45" i="16"/>
  <c r="R45" i="16"/>
  <c r="S45" i="16"/>
  <c r="T45" i="16"/>
  <c r="U45" i="16"/>
  <c r="V45" i="16"/>
  <c r="W45" i="16"/>
  <c r="X45" i="16"/>
  <c r="Y45" i="16"/>
  <c r="Z45" i="16"/>
  <c r="AA45" i="16"/>
  <c r="AB45" i="16"/>
  <c r="AC45" i="16"/>
  <c r="AD45" i="16"/>
  <c r="AE45" i="16"/>
  <c r="AF45" i="16"/>
  <c r="AG45" i="16"/>
  <c r="AH45" i="16"/>
  <c r="AI45" i="16"/>
  <c r="AJ45" i="16"/>
  <c r="E45" i="16"/>
  <c r="F45" i="15"/>
  <c r="G45" i="15"/>
  <c r="H45" i="15"/>
  <c r="I45" i="15"/>
  <c r="J45" i="15"/>
  <c r="K45" i="15"/>
  <c r="L45" i="15"/>
  <c r="M45" i="15"/>
  <c r="N45" i="15"/>
  <c r="O45" i="15"/>
  <c r="P45" i="15"/>
  <c r="Q45" i="15"/>
  <c r="R45" i="15"/>
  <c r="S45" i="15"/>
  <c r="T45" i="15"/>
  <c r="U45" i="15"/>
  <c r="V45" i="15"/>
  <c r="W45" i="15"/>
  <c r="X45" i="15"/>
  <c r="Y45" i="15"/>
  <c r="Z45" i="15"/>
  <c r="AA45" i="15"/>
  <c r="AB45" i="15"/>
  <c r="AC45" i="15"/>
  <c r="AD45" i="15"/>
  <c r="AE45" i="15"/>
  <c r="AF45" i="15"/>
  <c r="AG45" i="15"/>
  <c r="AH45" i="15"/>
  <c r="AI45" i="15"/>
  <c r="AJ45" i="15"/>
  <c r="E45" i="15"/>
  <c r="F45" i="13"/>
  <c r="G45" i="13"/>
  <c r="H45" i="13"/>
  <c r="I45" i="13"/>
  <c r="J45" i="13"/>
  <c r="K45" i="13"/>
  <c r="L45" i="13"/>
  <c r="M45" i="13"/>
  <c r="N45" i="13"/>
  <c r="O45" i="13"/>
  <c r="P45" i="13"/>
  <c r="Q45" i="13"/>
  <c r="R45" i="13"/>
  <c r="S45" i="13"/>
  <c r="T45" i="13"/>
  <c r="U45" i="13"/>
  <c r="V45" i="13"/>
  <c r="W45" i="13"/>
  <c r="X45" i="13"/>
  <c r="Y45" i="13"/>
  <c r="Z45" i="13"/>
  <c r="AA45" i="13"/>
  <c r="AB45" i="13"/>
  <c r="AC45" i="13"/>
  <c r="AD45" i="13"/>
  <c r="AE45" i="13"/>
  <c r="AF45" i="13"/>
  <c r="AG45" i="13"/>
  <c r="AH45" i="13"/>
  <c r="AI45" i="13"/>
  <c r="AJ45" i="13"/>
  <c r="E45" i="13"/>
  <c r="F45" i="14"/>
  <c r="G45" i="14"/>
  <c r="H45" i="14"/>
  <c r="I45" i="14"/>
  <c r="J45" i="14"/>
  <c r="K45" i="14"/>
  <c r="L45" i="14"/>
  <c r="M45" i="14"/>
  <c r="N45" i="14"/>
  <c r="O45" i="14"/>
  <c r="P45" i="14"/>
  <c r="Q45" i="14"/>
  <c r="R45" i="14"/>
  <c r="S45" i="14"/>
  <c r="T45" i="14"/>
  <c r="U45" i="14"/>
  <c r="V45" i="14"/>
  <c r="W45" i="14"/>
  <c r="X45" i="14"/>
  <c r="Y45" i="14"/>
  <c r="Z45" i="14"/>
  <c r="AA45" i="14"/>
  <c r="AB45" i="14"/>
  <c r="AC45" i="14"/>
  <c r="AD45" i="14"/>
  <c r="AE45" i="14"/>
  <c r="AF45" i="14"/>
  <c r="AG45" i="14"/>
  <c r="AH45" i="14"/>
  <c r="AI45" i="14"/>
  <c r="AJ45" i="14"/>
  <c r="E45" i="14"/>
  <c r="D44" i="14"/>
  <c r="AJ45" i="10"/>
  <c r="AI45" i="10"/>
  <c r="AH45" i="10"/>
  <c r="AG45" i="10"/>
  <c r="AF45" i="10"/>
  <c r="AE45" i="10"/>
  <c r="AD45" i="10"/>
  <c r="AC45" i="10"/>
  <c r="AB45" i="10"/>
  <c r="AA45" i="10"/>
  <c r="Z45" i="10"/>
  <c r="Y45" i="10"/>
  <c r="X45" i="10"/>
  <c r="W45" i="10"/>
  <c r="V45" i="10"/>
  <c r="U45" i="10"/>
  <c r="T45" i="10"/>
  <c r="S45" i="10"/>
  <c r="R45" i="10"/>
  <c r="Q45" i="10"/>
  <c r="P45" i="10"/>
  <c r="O45" i="10"/>
  <c r="N45" i="10"/>
  <c r="M45" i="10"/>
  <c r="L45" i="10"/>
  <c r="K45" i="10"/>
  <c r="J45" i="10"/>
  <c r="I45" i="10"/>
  <c r="H45" i="10"/>
  <c r="G45" i="10"/>
  <c r="D45" i="10"/>
  <c r="AJ44" i="10"/>
  <c r="AI44" i="10"/>
  <c r="AH44" i="10"/>
  <c r="AG44" i="10"/>
  <c r="AF44" i="10"/>
  <c r="AE44" i="10"/>
  <c r="AD44" i="10"/>
  <c r="AC44" i="10"/>
  <c r="AB44" i="10"/>
  <c r="AA44" i="10"/>
  <c r="Z44" i="10"/>
  <c r="Y44" i="10"/>
  <c r="X44" i="10"/>
  <c r="W44" i="10"/>
  <c r="V44" i="10"/>
  <c r="U44" i="10"/>
  <c r="T44" i="10"/>
  <c r="S44" i="10"/>
  <c r="R44" i="10"/>
  <c r="Q44" i="10"/>
  <c r="P44" i="10"/>
  <c r="O44" i="10"/>
  <c r="N44" i="10"/>
  <c r="M44" i="10"/>
  <c r="L44" i="10"/>
  <c r="K44" i="10"/>
  <c r="J44" i="10"/>
  <c r="I44" i="10"/>
  <c r="H44" i="10"/>
  <c r="G44" i="10"/>
  <c r="F44" i="10"/>
  <c r="E44" i="10"/>
  <c r="D44" i="10"/>
  <c r="AJ43" i="10"/>
  <c r="AI43" i="10"/>
  <c r="AH43" i="10"/>
  <c r="AG43" i="10"/>
  <c r="AF43" i="10"/>
  <c r="AE43" i="10"/>
  <c r="AD43" i="10"/>
  <c r="AC43" i="10"/>
  <c r="AB43" i="10"/>
  <c r="AA43" i="10"/>
  <c r="Z43" i="10"/>
  <c r="Y43" i="10"/>
  <c r="X43" i="10"/>
  <c r="W43" i="10"/>
  <c r="V43" i="10"/>
  <c r="U43" i="10"/>
  <c r="T43" i="10"/>
  <c r="S43" i="10"/>
  <c r="R43" i="10"/>
  <c r="Q43" i="10"/>
  <c r="P43" i="10"/>
  <c r="O43" i="10"/>
  <c r="N43" i="10"/>
  <c r="M43" i="10"/>
  <c r="L43" i="10"/>
  <c r="K43" i="10"/>
  <c r="J43" i="10"/>
  <c r="I43" i="10"/>
  <c r="H43" i="10"/>
  <c r="G43" i="10"/>
  <c r="F43" i="10"/>
  <c r="E43" i="10"/>
  <c r="D43" i="10"/>
  <c r="AJ42" i="10"/>
  <c r="AI42" i="10"/>
  <c r="AH42" i="10"/>
  <c r="AG42" i="10"/>
  <c r="AF42" i="10"/>
  <c r="AE42" i="10"/>
  <c r="AD42" i="10"/>
  <c r="AC42" i="10"/>
  <c r="AB42" i="10"/>
  <c r="AA42" i="10"/>
  <c r="Z42" i="10"/>
  <c r="Y42" i="10"/>
  <c r="X42" i="10"/>
  <c r="W42" i="10"/>
  <c r="V42" i="10"/>
  <c r="U42" i="10"/>
  <c r="T42" i="10"/>
  <c r="S42" i="10"/>
  <c r="R42" i="10"/>
  <c r="Q42" i="10"/>
  <c r="P42" i="10"/>
  <c r="O42" i="10"/>
  <c r="N42" i="10"/>
  <c r="M42" i="10"/>
  <c r="L42" i="10"/>
  <c r="K42" i="10"/>
  <c r="J42" i="10"/>
  <c r="I42" i="10"/>
  <c r="H42" i="10"/>
  <c r="G42" i="10"/>
  <c r="F42" i="10"/>
  <c r="E42" i="10"/>
  <c r="D42" i="10"/>
  <c r="AJ41" i="10"/>
  <c r="AI41" i="10"/>
  <c r="AH41" i="10"/>
  <c r="AG41" i="10"/>
  <c r="AF41" i="10"/>
  <c r="AE41" i="10"/>
  <c r="AD41" i="10"/>
  <c r="AC41" i="10"/>
  <c r="AB41" i="10"/>
  <c r="AA41" i="10"/>
  <c r="Z41" i="10"/>
  <c r="Y41" i="10"/>
  <c r="X41" i="10"/>
  <c r="W41" i="10"/>
  <c r="V41" i="10"/>
  <c r="U41" i="10"/>
  <c r="T41" i="10"/>
  <c r="S41" i="10"/>
  <c r="R41" i="10"/>
  <c r="Q41" i="10"/>
  <c r="P41" i="10"/>
  <c r="O41" i="10"/>
  <c r="N41" i="10"/>
  <c r="M41" i="10"/>
  <c r="L41" i="10"/>
  <c r="K41" i="10"/>
  <c r="J41" i="10"/>
  <c r="I41" i="10"/>
  <c r="H41" i="10"/>
  <c r="G41" i="10"/>
  <c r="F41" i="10"/>
  <c r="E41" i="10"/>
  <c r="D41" i="10"/>
  <c r="AJ40" i="10"/>
  <c r="AI40" i="10"/>
  <c r="AH40" i="10"/>
  <c r="AG40" i="10"/>
  <c r="AF40" i="10"/>
  <c r="AE40" i="10"/>
  <c r="AD40" i="10"/>
  <c r="AC40" i="10"/>
  <c r="AB40" i="10"/>
  <c r="AA40" i="10"/>
  <c r="Z40" i="10"/>
  <c r="Y40" i="10"/>
  <c r="X40" i="10"/>
  <c r="W40" i="10"/>
  <c r="V40" i="10"/>
  <c r="U40" i="10"/>
  <c r="T40" i="10"/>
  <c r="S40" i="10"/>
  <c r="R40" i="10"/>
  <c r="Q40" i="10"/>
  <c r="P40" i="10"/>
  <c r="O40" i="10"/>
  <c r="N40" i="10"/>
  <c r="M40" i="10"/>
  <c r="L40" i="10"/>
  <c r="K40" i="10"/>
  <c r="J40" i="10"/>
  <c r="I40" i="10"/>
  <c r="H40" i="10"/>
  <c r="G40" i="10"/>
  <c r="F40" i="10"/>
  <c r="E40" i="10"/>
  <c r="D40" i="10"/>
  <c r="AJ39" i="10"/>
  <c r="AI39" i="10"/>
  <c r="AH39" i="10"/>
  <c r="AG39" i="10"/>
  <c r="AF39" i="10"/>
  <c r="AE39" i="10"/>
  <c r="AD39" i="10"/>
  <c r="AC39" i="10"/>
  <c r="AB39" i="10"/>
  <c r="AA39" i="10"/>
  <c r="Z39" i="10"/>
  <c r="Y39" i="10"/>
  <c r="X39" i="10"/>
  <c r="W39" i="10"/>
  <c r="V39" i="10"/>
  <c r="U39" i="10"/>
  <c r="T39" i="10"/>
  <c r="S39" i="10"/>
  <c r="R39" i="10"/>
  <c r="Q39" i="10"/>
  <c r="P39" i="10"/>
  <c r="O39" i="10"/>
  <c r="N39" i="10"/>
  <c r="M39" i="10"/>
  <c r="L39" i="10"/>
  <c r="K39" i="10"/>
  <c r="J39" i="10"/>
  <c r="I39" i="10"/>
  <c r="H39" i="10"/>
  <c r="G39" i="10"/>
  <c r="F39" i="10"/>
  <c r="E39" i="10"/>
  <c r="D39" i="10"/>
  <c r="AJ38" i="10"/>
  <c r="AI38" i="10"/>
  <c r="AH38" i="10"/>
  <c r="AG38" i="10"/>
  <c r="AF38" i="10"/>
  <c r="AE38" i="10"/>
  <c r="AD38" i="10"/>
  <c r="AC38" i="10"/>
  <c r="AB38" i="10"/>
  <c r="AA38" i="10"/>
  <c r="Z38" i="10"/>
  <c r="Y38" i="10"/>
  <c r="X38" i="10"/>
  <c r="W38" i="10"/>
  <c r="V38" i="10"/>
  <c r="U38" i="10"/>
  <c r="T38" i="10"/>
  <c r="S38" i="10"/>
  <c r="R38" i="10"/>
  <c r="Q38" i="10"/>
  <c r="P38" i="10"/>
  <c r="O38" i="10"/>
  <c r="N38" i="10"/>
  <c r="M38" i="10"/>
  <c r="L38" i="10"/>
  <c r="K38" i="10"/>
  <c r="J38" i="10"/>
  <c r="I38" i="10"/>
  <c r="H38" i="10"/>
  <c r="G38" i="10"/>
  <c r="F38" i="10"/>
  <c r="E38" i="10"/>
  <c r="D38" i="10"/>
  <c r="AJ37" i="10"/>
  <c r="AI37" i="10"/>
  <c r="AH37" i="10"/>
  <c r="AG37" i="10"/>
  <c r="AF37" i="10"/>
  <c r="AE37" i="10"/>
  <c r="AD37" i="10"/>
  <c r="AC37" i="10"/>
  <c r="AB37" i="10"/>
  <c r="AA37" i="10"/>
  <c r="Z37" i="10"/>
  <c r="Y37" i="10"/>
  <c r="X37" i="10"/>
  <c r="W37" i="10"/>
  <c r="V37" i="10"/>
  <c r="U37" i="10"/>
  <c r="T37" i="10"/>
  <c r="S37" i="10"/>
  <c r="R37" i="10"/>
  <c r="Q37" i="10"/>
  <c r="P37" i="10"/>
  <c r="O37" i="10"/>
  <c r="N37" i="10"/>
  <c r="M37" i="10"/>
  <c r="L37" i="10"/>
  <c r="K37" i="10"/>
  <c r="J37" i="10"/>
  <c r="I37" i="10"/>
  <c r="H37" i="10"/>
  <c r="G37" i="10"/>
  <c r="F37" i="10"/>
  <c r="E37" i="10"/>
  <c r="D37" i="10"/>
  <c r="AJ44" i="36"/>
  <c r="AI44" i="36"/>
  <c r="AH44" i="36"/>
  <c r="AG44" i="36"/>
  <c r="AF44" i="36"/>
  <c r="AE44" i="36"/>
  <c r="AD44" i="36"/>
  <c r="AC44" i="36"/>
  <c r="AB44" i="36"/>
  <c r="AA44" i="36"/>
  <c r="Z44" i="36"/>
  <c r="Y44" i="36"/>
  <c r="X44" i="36"/>
  <c r="W44" i="36"/>
  <c r="V44" i="36"/>
  <c r="U44" i="36"/>
  <c r="T44" i="36"/>
  <c r="S44" i="36"/>
  <c r="R44" i="36"/>
  <c r="Q44" i="36"/>
  <c r="P44" i="36"/>
  <c r="O44" i="36"/>
  <c r="N44" i="36"/>
  <c r="M44" i="36"/>
  <c r="L44" i="36"/>
  <c r="K44" i="36"/>
  <c r="J44" i="36"/>
  <c r="I44" i="36"/>
  <c r="H44" i="36"/>
  <c r="G44" i="36"/>
  <c r="F44" i="36"/>
  <c r="E44" i="36"/>
  <c r="D44" i="36"/>
  <c r="AJ43" i="36"/>
  <c r="AI43" i="36"/>
  <c r="AH43" i="36"/>
  <c r="AG43" i="36"/>
  <c r="AF43" i="36"/>
  <c r="AE43" i="36"/>
  <c r="AD43" i="36"/>
  <c r="AC43" i="36"/>
  <c r="AB43" i="36"/>
  <c r="AA43" i="36"/>
  <c r="Z43" i="36"/>
  <c r="Y43" i="36"/>
  <c r="X43" i="36"/>
  <c r="W43" i="36"/>
  <c r="V43" i="36"/>
  <c r="U43" i="36"/>
  <c r="T43" i="36"/>
  <c r="S43" i="36"/>
  <c r="R43" i="36"/>
  <c r="Q43" i="36"/>
  <c r="P43" i="36"/>
  <c r="O43" i="36"/>
  <c r="N43" i="36"/>
  <c r="M43" i="36"/>
  <c r="L43" i="36"/>
  <c r="K43" i="36"/>
  <c r="J43" i="36"/>
  <c r="I43" i="36"/>
  <c r="H43" i="36"/>
  <c r="G43" i="36"/>
  <c r="F43" i="36"/>
  <c r="E43" i="36"/>
  <c r="D43" i="36"/>
  <c r="AJ42" i="36"/>
  <c r="AI42" i="36"/>
  <c r="AH42" i="36"/>
  <c r="AG42" i="36"/>
  <c r="AF42" i="36"/>
  <c r="AE42" i="36"/>
  <c r="AD42" i="36"/>
  <c r="AC42" i="36"/>
  <c r="AB42" i="36"/>
  <c r="AA42" i="36"/>
  <c r="Z42" i="36"/>
  <c r="Y42" i="36"/>
  <c r="X42" i="36"/>
  <c r="W42" i="36"/>
  <c r="V42" i="36"/>
  <c r="U42" i="36"/>
  <c r="T42" i="36"/>
  <c r="S42" i="36"/>
  <c r="R42" i="36"/>
  <c r="Q42" i="36"/>
  <c r="P42" i="36"/>
  <c r="O42" i="36"/>
  <c r="N42" i="36"/>
  <c r="M42" i="36"/>
  <c r="L42" i="36"/>
  <c r="K42" i="36"/>
  <c r="J42" i="36"/>
  <c r="I42" i="36"/>
  <c r="H42" i="36"/>
  <c r="G42" i="36"/>
  <c r="F42" i="36"/>
  <c r="E42" i="36"/>
  <c r="D42" i="36"/>
  <c r="AJ41" i="36"/>
  <c r="AI41" i="36"/>
  <c r="AH41" i="36"/>
  <c r="AG41" i="36"/>
  <c r="AF41" i="36"/>
  <c r="AE41" i="36"/>
  <c r="AD41" i="36"/>
  <c r="AC41" i="36"/>
  <c r="AB41" i="36"/>
  <c r="AA41" i="36"/>
  <c r="Z41" i="36"/>
  <c r="Y41" i="36"/>
  <c r="X41" i="36"/>
  <c r="W41" i="36"/>
  <c r="V41" i="36"/>
  <c r="U41" i="36"/>
  <c r="T41" i="36"/>
  <c r="S41" i="36"/>
  <c r="R41" i="36"/>
  <c r="Q41" i="36"/>
  <c r="P41" i="36"/>
  <c r="O41" i="36"/>
  <c r="N41" i="36"/>
  <c r="M41" i="36"/>
  <c r="L41" i="36"/>
  <c r="K41" i="36"/>
  <c r="J41" i="36"/>
  <c r="I41" i="36"/>
  <c r="H41" i="36"/>
  <c r="G41" i="36"/>
  <c r="F41" i="36"/>
  <c r="E41" i="36"/>
  <c r="D41" i="36"/>
  <c r="AJ40" i="36"/>
  <c r="AI40" i="36"/>
  <c r="AH40" i="36"/>
  <c r="AG40" i="36"/>
  <c r="AF40" i="36"/>
  <c r="AE40" i="36"/>
  <c r="AD40" i="36"/>
  <c r="AC40" i="36"/>
  <c r="AB40" i="36"/>
  <c r="AA40" i="36"/>
  <c r="Z40" i="36"/>
  <c r="Y40" i="36"/>
  <c r="X40" i="36"/>
  <c r="W40" i="36"/>
  <c r="V40" i="36"/>
  <c r="U40" i="36"/>
  <c r="T40" i="36"/>
  <c r="S40" i="36"/>
  <c r="R40" i="36"/>
  <c r="Q40" i="36"/>
  <c r="P40" i="36"/>
  <c r="O40" i="36"/>
  <c r="N40" i="36"/>
  <c r="M40" i="36"/>
  <c r="L40" i="36"/>
  <c r="K40" i="36"/>
  <c r="J40" i="36"/>
  <c r="I40" i="36"/>
  <c r="H40" i="36"/>
  <c r="G40" i="36"/>
  <c r="F40" i="36"/>
  <c r="E40" i="36"/>
  <c r="D40" i="36"/>
  <c r="AJ39" i="36"/>
  <c r="AI39" i="36"/>
  <c r="AH39" i="36"/>
  <c r="AG39" i="36"/>
  <c r="AF39" i="36"/>
  <c r="AE39" i="36"/>
  <c r="AD39" i="36"/>
  <c r="AC39" i="36"/>
  <c r="AB39" i="36"/>
  <c r="AA39" i="36"/>
  <c r="Z39" i="36"/>
  <c r="Y39" i="36"/>
  <c r="X39" i="36"/>
  <c r="W39" i="36"/>
  <c r="V39" i="36"/>
  <c r="U39" i="36"/>
  <c r="T39" i="36"/>
  <c r="S39" i="36"/>
  <c r="R39" i="36"/>
  <c r="Q39" i="36"/>
  <c r="P39" i="36"/>
  <c r="O39" i="36"/>
  <c r="N39" i="36"/>
  <c r="M39" i="36"/>
  <c r="L39" i="36"/>
  <c r="K39" i="36"/>
  <c r="J39" i="36"/>
  <c r="I39" i="36"/>
  <c r="H39" i="36"/>
  <c r="G39" i="36"/>
  <c r="F39" i="36"/>
  <c r="E39" i="36"/>
  <c r="D39" i="36"/>
  <c r="AJ38" i="36"/>
  <c r="AI38" i="36"/>
  <c r="AH38" i="36"/>
  <c r="AG38" i="36"/>
  <c r="AF38" i="36"/>
  <c r="AE38" i="36"/>
  <c r="AD38" i="36"/>
  <c r="AC38" i="36"/>
  <c r="AB38" i="36"/>
  <c r="AA38" i="36"/>
  <c r="Z38" i="36"/>
  <c r="Y38" i="36"/>
  <c r="X38" i="36"/>
  <c r="W38" i="36"/>
  <c r="V38" i="36"/>
  <c r="U38" i="36"/>
  <c r="T38" i="36"/>
  <c r="S38" i="36"/>
  <c r="R38" i="36"/>
  <c r="Q38" i="36"/>
  <c r="P38" i="36"/>
  <c r="O38" i="36"/>
  <c r="N38" i="36"/>
  <c r="M38" i="36"/>
  <c r="L38" i="36"/>
  <c r="K38" i="36"/>
  <c r="J38" i="36"/>
  <c r="I38" i="36"/>
  <c r="H38" i="36"/>
  <c r="G38" i="36"/>
  <c r="F38" i="36"/>
  <c r="E38" i="36"/>
  <c r="D38" i="36"/>
  <c r="AJ37" i="36"/>
  <c r="AI37" i="36"/>
  <c r="AH37" i="36"/>
  <c r="AG37" i="36"/>
  <c r="AF37" i="36"/>
  <c r="AE37" i="36"/>
  <c r="AD37" i="36"/>
  <c r="AC37" i="36"/>
  <c r="AB37" i="36"/>
  <c r="AA37" i="36"/>
  <c r="Z37" i="36"/>
  <c r="Y37" i="36"/>
  <c r="X37" i="36"/>
  <c r="W37" i="36"/>
  <c r="V37" i="36"/>
  <c r="U37" i="36"/>
  <c r="T37" i="36"/>
  <c r="S37" i="36"/>
  <c r="R37" i="36"/>
  <c r="Q37" i="36"/>
  <c r="P37" i="36"/>
  <c r="O37" i="36"/>
  <c r="N37" i="36"/>
  <c r="M37" i="36"/>
  <c r="L37" i="36"/>
  <c r="K37" i="36"/>
  <c r="J37" i="36"/>
  <c r="I37" i="36"/>
  <c r="H37" i="36"/>
  <c r="G37" i="36"/>
  <c r="F37" i="36"/>
  <c r="E37" i="36"/>
  <c r="D37" i="36"/>
  <c r="AJ44" i="35"/>
  <c r="AI44" i="35"/>
  <c r="AH44" i="35"/>
  <c r="AG44" i="35"/>
  <c r="AF44" i="35"/>
  <c r="AE44" i="35"/>
  <c r="AD44" i="35"/>
  <c r="AC44" i="35"/>
  <c r="AB44" i="35"/>
  <c r="AA44" i="35"/>
  <c r="Z44" i="35"/>
  <c r="Y44" i="35"/>
  <c r="X44" i="35"/>
  <c r="W44" i="35"/>
  <c r="V44" i="35"/>
  <c r="U44" i="35"/>
  <c r="T44" i="35"/>
  <c r="S44" i="35"/>
  <c r="R44" i="35"/>
  <c r="Q44" i="35"/>
  <c r="P44" i="35"/>
  <c r="O44" i="35"/>
  <c r="N44" i="35"/>
  <c r="M44" i="35"/>
  <c r="L44" i="35"/>
  <c r="K44" i="35"/>
  <c r="J44" i="35"/>
  <c r="I44" i="35"/>
  <c r="H44" i="35"/>
  <c r="G44" i="35"/>
  <c r="F44" i="35"/>
  <c r="E44" i="35"/>
  <c r="D44" i="35"/>
  <c r="AJ43" i="35"/>
  <c r="AI43" i="35"/>
  <c r="AH43" i="35"/>
  <c r="AG43" i="35"/>
  <c r="AF43" i="35"/>
  <c r="AE43" i="35"/>
  <c r="AD43" i="35"/>
  <c r="AC43" i="35"/>
  <c r="AB43" i="35"/>
  <c r="AA43" i="35"/>
  <c r="Z43" i="35"/>
  <c r="Y43" i="35"/>
  <c r="X43" i="35"/>
  <c r="W43" i="35"/>
  <c r="V43" i="35"/>
  <c r="U43" i="35"/>
  <c r="T43" i="35"/>
  <c r="S43" i="35"/>
  <c r="R43" i="35"/>
  <c r="Q43" i="35"/>
  <c r="P43" i="35"/>
  <c r="O43" i="35"/>
  <c r="N43" i="35"/>
  <c r="M43" i="35"/>
  <c r="L43" i="35"/>
  <c r="K43" i="35"/>
  <c r="J43" i="35"/>
  <c r="I43" i="35"/>
  <c r="H43" i="35"/>
  <c r="G43" i="35"/>
  <c r="F43" i="35"/>
  <c r="E43" i="35"/>
  <c r="D43" i="35"/>
  <c r="AJ42" i="35"/>
  <c r="AI42" i="35"/>
  <c r="AH42" i="35"/>
  <c r="AG42" i="35"/>
  <c r="AF42" i="35"/>
  <c r="AE42" i="35"/>
  <c r="AD42" i="35"/>
  <c r="AC42" i="35"/>
  <c r="AB42" i="35"/>
  <c r="AA42" i="35"/>
  <c r="Z42" i="35"/>
  <c r="Y42" i="35"/>
  <c r="X42" i="35"/>
  <c r="W42" i="35"/>
  <c r="V42" i="35"/>
  <c r="U42" i="35"/>
  <c r="T42" i="35"/>
  <c r="S42" i="35"/>
  <c r="R42" i="35"/>
  <c r="Q42" i="35"/>
  <c r="P42" i="35"/>
  <c r="O42" i="35"/>
  <c r="N42" i="35"/>
  <c r="M42" i="35"/>
  <c r="L42" i="35"/>
  <c r="K42" i="35"/>
  <c r="J42" i="35"/>
  <c r="I42" i="35"/>
  <c r="H42" i="35"/>
  <c r="G42" i="35"/>
  <c r="F42" i="35"/>
  <c r="E42" i="35"/>
  <c r="D42" i="35"/>
  <c r="AJ41" i="35"/>
  <c r="AI41" i="35"/>
  <c r="AH41" i="35"/>
  <c r="AG41" i="35"/>
  <c r="AF41" i="35"/>
  <c r="AE41" i="35"/>
  <c r="AD41" i="35"/>
  <c r="AC41" i="35"/>
  <c r="AB41" i="35"/>
  <c r="AA41" i="35"/>
  <c r="Z41" i="35"/>
  <c r="Y41" i="35"/>
  <c r="X41" i="35"/>
  <c r="W41" i="35"/>
  <c r="V41" i="35"/>
  <c r="U41" i="35"/>
  <c r="T41" i="35"/>
  <c r="S41" i="35"/>
  <c r="R41" i="35"/>
  <c r="Q41" i="35"/>
  <c r="P41" i="35"/>
  <c r="O41" i="35"/>
  <c r="N41" i="35"/>
  <c r="M41" i="35"/>
  <c r="L41" i="35"/>
  <c r="K41" i="35"/>
  <c r="J41" i="35"/>
  <c r="I41" i="35"/>
  <c r="H41" i="35"/>
  <c r="G41" i="35"/>
  <c r="F41" i="35"/>
  <c r="E41" i="35"/>
  <c r="D41" i="35"/>
  <c r="AJ40" i="35"/>
  <c r="AI40" i="35"/>
  <c r="AH40" i="35"/>
  <c r="AG40" i="35"/>
  <c r="AF40" i="35"/>
  <c r="AE40" i="35"/>
  <c r="AD40" i="35"/>
  <c r="AC40" i="35"/>
  <c r="AB40" i="35"/>
  <c r="AA40" i="35"/>
  <c r="Z40" i="35"/>
  <c r="Y40" i="35"/>
  <c r="X40" i="35"/>
  <c r="W40" i="35"/>
  <c r="V40" i="35"/>
  <c r="U40" i="35"/>
  <c r="T40" i="35"/>
  <c r="S40" i="35"/>
  <c r="R40" i="35"/>
  <c r="Q40" i="35"/>
  <c r="P40" i="35"/>
  <c r="O40" i="35"/>
  <c r="N40" i="35"/>
  <c r="M40" i="35"/>
  <c r="L40" i="35"/>
  <c r="K40" i="35"/>
  <c r="J40" i="35"/>
  <c r="I40" i="35"/>
  <c r="H40" i="35"/>
  <c r="G40" i="35"/>
  <c r="F40" i="35"/>
  <c r="E40" i="35"/>
  <c r="D40" i="35"/>
  <c r="AJ39" i="35"/>
  <c r="AI39" i="35"/>
  <c r="AH39" i="35"/>
  <c r="AG39" i="35"/>
  <c r="AF39" i="35"/>
  <c r="AE39" i="35"/>
  <c r="AD39" i="35"/>
  <c r="AC39" i="35"/>
  <c r="AB39" i="35"/>
  <c r="AA39" i="35"/>
  <c r="Z39" i="35"/>
  <c r="Y39" i="35"/>
  <c r="X39" i="35"/>
  <c r="W39" i="35"/>
  <c r="V39" i="35"/>
  <c r="U39" i="35"/>
  <c r="T39" i="35"/>
  <c r="S39" i="35"/>
  <c r="R39" i="35"/>
  <c r="Q39" i="35"/>
  <c r="P39" i="35"/>
  <c r="O39" i="35"/>
  <c r="N39" i="35"/>
  <c r="M39" i="35"/>
  <c r="L39" i="35"/>
  <c r="K39" i="35"/>
  <c r="J39" i="35"/>
  <c r="I39" i="35"/>
  <c r="H39" i="35"/>
  <c r="G39" i="35"/>
  <c r="F39" i="35"/>
  <c r="E39" i="35"/>
  <c r="D39" i="35"/>
  <c r="AJ38" i="35"/>
  <c r="AI38" i="35"/>
  <c r="AH38" i="35"/>
  <c r="AG38" i="35"/>
  <c r="AF38" i="35"/>
  <c r="AE38" i="35"/>
  <c r="AD38" i="35"/>
  <c r="AC38" i="35"/>
  <c r="AB38" i="35"/>
  <c r="AA38" i="35"/>
  <c r="Z38" i="35"/>
  <c r="Y38" i="35"/>
  <c r="X38" i="35"/>
  <c r="W38" i="35"/>
  <c r="V38" i="35"/>
  <c r="U38" i="35"/>
  <c r="T38" i="35"/>
  <c r="S38" i="35"/>
  <c r="R38" i="35"/>
  <c r="Q38" i="35"/>
  <c r="P38" i="35"/>
  <c r="O38" i="35"/>
  <c r="N38" i="35"/>
  <c r="M38" i="35"/>
  <c r="L38" i="35"/>
  <c r="K38" i="35"/>
  <c r="J38" i="35"/>
  <c r="I38" i="35"/>
  <c r="H38" i="35"/>
  <c r="G38" i="35"/>
  <c r="F38" i="35"/>
  <c r="E38" i="35"/>
  <c r="D38" i="35"/>
  <c r="AJ37" i="35"/>
  <c r="AI37" i="35"/>
  <c r="AH37" i="35"/>
  <c r="AG37" i="35"/>
  <c r="AF37" i="35"/>
  <c r="AE37" i="35"/>
  <c r="AD37" i="35"/>
  <c r="AC37" i="35"/>
  <c r="AB37" i="35"/>
  <c r="AA37" i="35"/>
  <c r="Z37" i="35"/>
  <c r="Y37" i="35"/>
  <c r="X37" i="35"/>
  <c r="W37" i="35"/>
  <c r="V37" i="35"/>
  <c r="U37" i="35"/>
  <c r="T37" i="35"/>
  <c r="S37" i="35"/>
  <c r="R37" i="35"/>
  <c r="Q37" i="35"/>
  <c r="P37" i="35"/>
  <c r="O37" i="35"/>
  <c r="N37" i="35"/>
  <c r="M37" i="35"/>
  <c r="L37" i="35"/>
  <c r="K37" i="35"/>
  <c r="J37" i="35"/>
  <c r="I37" i="35"/>
  <c r="H37" i="35"/>
  <c r="G37" i="35"/>
  <c r="F37" i="35"/>
  <c r="E37" i="35"/>
  <c r="D37" i="35"/>
  <c r="AJ44" i="34"/>
  <c r="AI44" i="34"/>
  <c r="AH44" i="34"/>
  <c r="AG44" i="34"/>
  <c r="AF44" i="34"/>
  <c r="AE44" i="34"/>
  <c r="AD44" i="34"/>
  <c r="AC44" i="34"/>
  <c r="AB44" i="34"/>
  <c r="AA44" i="34"/>
  <c r="Z44" i="34"/>
  <c r="Y44" i="34"/>
  <c r="X44" i="34"/>
  <c r="W44" i="34"/>
  <c r="V44" i="34"/>
  <c r="U44" i="34"/>
  <c r="T44" i="34"/>
  <c r="S44" i="34"/>
  <c r="R44" i="34"/>
  <c r="Q44" i="34"/>
  <c r="P44" i="34"/>
  <c r="O44" i="34"/>
  <c r="N44" i="34"/>
  <c r="M44" i="34"/>
  <c r="L44" i="34"/>
  <c r="K44" i="34"/>
  <c r="J44" i="34"/>
  <c r="I44" i="34"/>
  <c r="H44" i="34"/>
  <c r="G44" i="34"/>
  <c r="F44" i="34"/>
  <c r="E44" i="34"/>
  <c r="D44" i="34"/>
  <c r="AJ43" i="34"/>
  <c r="AI43" i="34"/>
  <c r="AH43" i="34"/>
  <c r="AG43" i="34"/>
  <c r="AF43" i="34"/>
  <c r="AE43" i="34"/>
  <c r="AD43" i="34"/>
  <c r="AC43" i="34"/>
  <c r="AB43" i="34"/>
  <c r="AA43" i="34"/>
  <c r="Z43" i="34"/>
  <c r="Y43" i="34"/>
  <c r="X43" i="34"/>
  <c r="W43" i="34"/>
  <c r="V43" i="34"/>
  <c r="U43" i="34"/>
  <c r="T43" i="34"/>
  <c r="S43" i="34"/>
  <c r="R43" i="34"/>
  <c r="Q43" i="34"/>
  <c r="P43" i="34"/>
  <c r="O43" i="34"/>
  <c r="N43" i="34"/>
  <c r="M43" i="34"/>
  <c r="L43" i="34"/>
  <c r="K43" i="34"/>
  <c r="J43" i="34"/>
  <c r="I43" i="34"/>
  <c r="H43" i="34"/>
  <c r="G43" i="34"/>
  <c r="F43" i="34"/>
  <c r="E43" i="34"/>
  <c r="D43" i="34"/>
  <c r="AJ42" i="34"/>
  <c r="AI42" i="34"/>
  <c r="AH42" i="34"/>
  <c r="AG42" i="34"/>
  <c r="AF42" i="34"/>
  <c r="AE42" i="34"/>
  <c r="AD42" i="34"/>
  <c r="AC42" i="34"/>
  <c r="AB42" i="34"/>
  <c r="AA42" i="34"/>
  <c r="Z42" i="34"/>
  <c r="Y42" i="34"/>
  <c r="X42" i="34"/>
  <c r="W42" i="34"/>
  <c r="V42" i="34"/>
  <c r="U42" i="34"/>
  <c r="T42" i="34"/>
  <c r="S42" i="34"/>
  <c r="R42" i="34"/>
  <c r="Q42" i="34"/>
  <c r="P42" i="34"/>
  <c r="O42" i="34"/>
  <c r="N42" i="34"/>
  <c r="M42" i="34"/>
  <c r="L42" i="34"/>
  <c r="K42" i="34"/>
  <c r="J42" i="34"/>
  <c r="I42" i="34"/>
  <c r="H42" i="34"/>
  <c r="G42" i="34"/>
  <c r="F42" i="34"/>
  <c r="E42" i="34"/>
  <c r="D42" i="34"/>
  <c r="AJ41" i="34"/>
  <c r="AI41" i="34"/>
  <c r="AH41" i="34"/>
  <c r="AG41" i="34"/>
  <c r="AF41" i="34"/>
  <c r="AE41" i="34"/>
  <c r="AD41" i="34"/>
  <c r="AC41" i="34"/>
  <c r="AB41" i="34"/>
  <c r="AA41" i="34"/>
  <c r="Z41" i="34"/>
  <c r="Y41" i="34"/>
  <c r="X41" i="34"/>
  <c r="W41" i="34"/>
  <c r="V41" i="34"/>
  <c r="U41" i="34"/>
  <c r="T41" i="34"/>
  <c r="S41" i="34"/>
  <c r="R41" i="34"/>
  <c r="Q41" i="34"/>
  <c r="P41" i="34"/>
  <c r="O41" i="34"/>
  <c r="N41" i="34"/>
  <c r="M41" i="34"/>
  <c r="L41" i="34"/>
  <c r="K41" i="34"/>
  <c r="J41" i="34"/>
  <c r="I41" i="34"/>
  <c r="H41" i="34"/>
  <c r="G41" i="34"/>
  <c r="F41" i="34"/>
  <c r="E41" i="34"/>
  <c r="D41" i="34"/>
  <c r="AJ40" i="34"/>
  <c r="AI40" i="34"/>
  <c r="AH40" i="34"/>
  <c r="AG40" i="34"/>
  <c r="AF40" i="34"/>
  <c r="AE40" i="34"/>
  <c r="AD40" i="34"/>
  <c r="AC40" i="34"/>
  <c r="AB40" i="34"/>
  <c r="AA40" i="34"/>
  <c r="Z40" i="34"/>
  <c r="Y40" i="34"/>
  <c r="X40" i="34"/>
  <c r="W40" i="34"/>
  <c r="V40" i="34"/>
  <c r="U40" i="34"/>
  <c r="T40" i="34"/>
  <c r="S40" i="34"/>
  <c r="R40" i="34"/>
  <c r="Q40" i="34"/>
  <c r="P40" i="34"/>
  <c r="O40" i="34"/>
  <c r="N40" i="34"/>
  <c r="M40" i="34"/>
  <c r="L40" i="34"/>
  <c r="K40" i="34"/>
  <c r="J40" i="34"/>
  <c r="I40" i="34"/>
  <c r="H40" i="34"/>
  <c r="G40" i="34"/>
  <c r="F40" i="34"/>
  <c r="E40" i="34"/>
  <c r="D40" i="34"/>
  <c r="AJ39" i="34"/>
  <c r="AI39" i="34"/>
  <c r="AH39" i="34"/>
  <c r="AG39" i="34"/>
  <c r="AF39" i="34"/>
  <c r="AE39" i="34"/>
  <c r="AD39" i="34"/>
  <c r="AC39" i="34"/>
  <c r="AB39" i="34"/>
  <c r="AA39" i="34"/>
  <c r="Z39" i="34"/>
  <c r="Y39" i="34"/>
  <c r="X39" i="34"/>
  <c r="W39" i="34"/>
  <c r="V39" i="34"/>
  <c r="U39" i="34"/>
  <c r="T39" i="34"/>
  <c r="S39" i="34"/>
  <c r="R39" i="34"/>
  <c r="Q39" i="34"/>
  <c r="P39" i="34"/>
  <c r="O39" i="34"/>
  <c r="N39" i="34"/>
  <c r="M39" i="34"/>
  <c r="L39" i="34"/>
  <c r="K39" i="34"/>
  <c r="J39" i="34"/>
  <c r="I39" i="34"/>
  <c r="H39" i="34"/>
  <c r="G39" i="34"/>
  <c r="F39" i="34"/>
  <c r="E39" i="34"/>
  <c r="D39" i="34"/>
  <c r="AJ38" i="34"/>
  <c r="AI38" i="34"/>
  <c r="AH38" i="34"/>
  <c r="AG38" i="34"/>
  <c r="AF38" i="34"/>
  <c r="AE38" i="34"/>
  <c r="AD38" i="34"/>
  <c r="AC38" i="34"/>
  <c r="AB38" i="34"/>
  <c r="AA38" i="34"/>
  <c r="Z38" i="34"/>
  <c r="Y38" i="34"/>
  <c r="X38" i="34"/>
  <c r="W38" i="34"/>
  <c r="V38" i="34"/>
  <c r="U38" i="34"/>
  <c r="T38" i="34"/>
  <c r="S38" i="34"/>
  <c r="R38" i="34"/>
  <c r="Q38" i="34"/>
  <c r="P38" i="34"/>
  <c r="O38" i="34"/>
  <c r="N38" i="34"/>
  <c r="M38" i="34"/>
  <c r="L38" i="34"/>
  <c r="K38" i="34"/>
  <c r="J38" i="34"/>
  <c r="I38" i="34"/>
  <c r="H38" i="34"/>
  <c r="G38" i="34"/>
  <c r="F38" i="34"/>
  <c r="E38" i="34"/>
  <c r="D38" i="34"/>
  <c r="AJ37" i="34"/>
  <c r="AI37" i="34"/>
  <c r="AH37" i="34"/>
  <c r="B7" i="34" s="1"/>
  <c r="AG37" i="34"/>
  <c r="AF37" i="34"/>
  <c r="AE37" i="34"/>
  <c r="AD37" i="34"/>
  <c r="AC37" i="34"/>
  <c r="AB37" i="34"/>
  <c r="AA37" i="34"/>
  <c r="Z37" i="34"/>
  <c r="Y37" i="34"/>
  <c r="X37" i="34"/>
  <c r="W37" i="34"/>
  <c r="V37" i="34"/>
  <c r="U37" i="34"/>
  <c r="T37" i="34"/>
  <c r="S37" i="34"/>
  <c r="R37" i="34"/>
  <c r="Q37" i="34"/>
  <c r="P37" i="34"/>
  <c r="O37" i="34"/>
  <c r="N37" i="34"/>
  <c r="M37" i="34"/>
  <c r="L37" i="34"/>
  <c r="K37" i="34"/>
  <c r="J37" i="34"/>
  <c r="I37" i="34"/>
  <c r="H37" i="34"/>
  <c r="G37" i="34"/>
  <c r="F37" i="34"/>
  <c r="E37" i="34"/>
  <c r="D37" i="34"/>
  <c r="AJ44" i="33"/>
  <c r="AI44" i="33"/>
  <c r="AH44" i="33"/>
  <c r="AG44" i="33"/>
  <c r="AF44" i="33"/>
  <c r="AE44" i="33"/>
  <c r="AD44" i="33"/>
  <c r="AC44" i="33"/>
  <c r="AB44" i="33"/>
  <c r="AA44" i="33"/>
  <c r="Z44" i="33"/>
  <c r="Y44" i="33"/>
  <c r="X44" i="33"/>
  <c r="W44" i="33"/>
  <c r="V44" i="33"/>
  <c r="U44" i="33"/>
  <c r="T44" i="33"/>
  <c r="S44" i="33"/>
  <c r="R44" i="33"/>
  <c r="Q44" i="33"/>
  <c r="P44" i="33"/>
  <c r="O44" i="33"/>
  <c r="N44" i="33"/>
  <c r="M44" i="33"/>
  <c r="L44" i="33"/>
  <c r="K44" i="33"/>
  <c r="J44" i="33"/>
  <c r="I44" i="33"/>
  <c r="H44" i="33"/>
  <c r="G44" i="33"/>
  <c r="F44" i="33"/>
  <c r="E44" i="33"/>
  <c r="D44" i="33"/>
  <c r="AJ43" i="33"/>
  <c r="AI43" i="33"/>
  <c r="AH43" i="33"/>
  <c r="AG43" i="33"/>
  <c r="AF43" i="33"/>
  <c r="AE43" i="33"/>
  <c r="AD43" i="33"/>
  <c r="AC43" i="33"/>
  <c r="AB43" i="33"/>
  <c r="AA43" i="33"/>
  <c r="Z43" i="33"/>
  <c r="Y43" i="33"/>
  <c r="X43" i="33"/>
  <c r="W43" i="33"/>
  <c r="V43" i="33"/>
  <c r="U43" i="33"/>
  <c r="T43" i="33"/>
  <c r="S43" i="33"/>
  <c r="R43" i="33"/>
  <c r="Q43" i="33"/>
  <c r="P43" i="33"/>
  <c r="O43" i="33"/>
  <c r="N43" i="33"/>
  <c r="M43" i="33"/>
  <c r="L43" i="33"/>
  <c r="K43" i="33"/>
  <c r="J43" i="33"/>
  <c r="I43" i="33"/>
  <c r="H43" i="33"/>
  <c r="G43" i="33"/>
  <c r="F43" i="33"/>
  <c r="E43" i="33"/>
  <c r="D43" i="33"/>
  <c r="AJ42" i="33"/>
  <c r="AI42" i="33"/>
  <c r="AH42" i="33"/>
  <c r="AG42" i="33"/>
  <c r="AF42" i="33"/>
  <c r="AE42" i="33"/>
  <c r="AD42" i="33"/>
  <c r="AC42" i="33"/>
  <c r="AB42" i="33"/>
  <c r="AA42" i="33"/>
  <c r="Z42" i="33"/>
  <c r="Y42" i="33"/>
  <c r="X42" i="33"/>
  <c r="W42" i="33"/>
  <c r="V42" i="33"/>
  <c r="U42" i="33"/>
  <c r="T42" i="33"/>
  <c r="S42" i="33"/>
  <c r="R42" i="33"/>
  <c r="Q42" i="33"/>
  <c r="P42" i="33"/>
  <c r="O42" i="33"/>
  <c r="N42" i="33"/>
  <c r="M42" i="33"/>
  <c r="L42" i="33"/>
  <c r="K42" i="33"/>
  <c r="J42" i="33"/>
  <c r="I42" i="33"/>
  <c r="H42" i="33"/>
  <c r="G42" i="33"/>
  <c r="F42" i="33"/>
  <c r="E42" i="33"/>
  <c r="D42" i="33"/>
  <c r="AJ41" i="33"/>
  <c r="AI41" i="33"/>
  <c r="AH41" i="33"/>
  <c r="AG41" i="33"/>
  <c r="AF41" i="33"/>
  <c r="AE41" i="33"/>
  <c r="AD41" i="33"/>
  <c r="AC41" i="33"/>
  <c r="AB41" i="33"/>
  <c r="AA41" i="33"/>
  <c r="Z41" i="33"/>
  <c r="Y41" i="33"/>
  <c r="X41" i="33"/>
  <c r="W41" i="33"/>
  <c r="V41" i="33"/>
  <c r="U41" i="33"/>
  <c r="T41" i="33"/>
  <c r="S41" i="33"/>
  <c r="R41" i="33"/>
  <c r="Q41" i="33"/>
  <c r="P41" i="33"/>
  <c r="O41" i="33"/>
  <c r="N41" i="33"/>
  <c r="M41" i="33"/>
  <c r="L41" i="33"/>
  <c r="K41" i="33"/>
  <c r="J41" i="33"/>
  <c r="I41" i="33"/>
  <c r="H41" i="33"/>
  <c r="G41" i="33"/>
  <c r="F41" i="33"/>
  <c r="E41" i="33"/>
  <c r="D41" i="33"/>
  <c r="AJ40" i="33"/>
  <c r="AI40" i="33"/>
  <c r="AH40" i="33"/>
  <c r="AG40" i="33"/>
  <c r="AF40" i="33"/>
  <c r="AE40" i="33"/>
  <c r="AD40" i="33"/>
  <c r="AC40" i="33"/>
  <c r="AB40" i="33"/>
  <c r="AA40" i="33"/>
  <c r="Z40" i="33"/>
  <c r="Y40" i="33"/>
  <c r="X40" i="33"/>
  <c r="W40" i="33"/>
  <c r="V40" i="33"/>
  <c r="U40" i="33"/>
  <c r="T40" i="33"/>
  <c r="S40" i="33"/>
  <c r="R40" i="33"/>
  <c r="Q40" i="33"/>
  <c r="P40" i="33"/>
  <c r="O40" i="33"/>
  <c r="N40" i="33"/>
  <c r="M40" i="33"/>
  <c r="L40" i="33"/>
  <c r="K40" i="33"/>
  <c r="J40" i="33"/>
  <c r="I40" i="33"/>
  <c r="H40" i="33"/>
  <c r="G40" i="33"/>
  <c r="F40" i="33"/>
  <c r="E40" i="33"/>
  <c r="D40" i="33"/>
  <c r="AJ39" i="33"/>
  <c r="AI39" i="33"/>
  <c r="AH39" i="33"/>
  <c r="AG39" i="33"/>
  <c r="AF39" i="33"/>
  <c r="AE39" i="33"/>
  <c r="AD39" i="33"/>
  <c r="AC39" i="33"/>
  <c r="AB39" i="33"/>
  <c r="AA39" i="33"/>
  <c r="Z39" i="33"/>
  <c r="Y39" i="33"/>
  <c r="X39" i="33"/>
  <c r="W39" i="33"/>
  <c r="V39" i="33"/>
  <c r="U39" i="33"/>
  <c r="T39" i="33"/>
  <c r="S39" i="33"/>
  <c r="R39" i="33"/>
  <c r="Q39" i="33"/>
  <c r="P39" i="33"/>
  <c r="O39" i="33"/>
  <c r="N39" i="33"/>
  <c r="M39" i="33"/>
  <c r="L39" i="33"/>
  <c r="K39" i="33"/>
  <c r="J39" i="33"/>
  <c r="I39" i="33"/>
  <c r="H39" i="33"/>
  <c r="G39" i="33"/>
  <c r="F39" i="33"/>
  <c r="E39" i="33"/>
  <c r="D39" i="33"/>
  <c r="AJ38" i="33"/>
  <c r="AI38" i="33"/>
  <c r="AH38" i="33"/>
  <c r="AG38" i="33"/>
  <c r="AF38" i="33"/>
  <c r="AE38" i="33"/>
  <c r="AD38" i="33"/>
  <c r="AC38" i="33"/>
  <c r="AB38" i="33"/>
  <c r="AA38" i="33"/>
  <c r="Z38" i="33"/>
  <c r="Y38" i="33"/>
  <c r="X38" i="33"/>
  <c r="W38" i="33"/>
  <c r="V38" i="33"/>
  <c r="U38" i="33"/>
  <c r="T38" i="33"/>
  <c r="S38" i="33"/>
  <c r="R38" i="33"/>
  <c r="Q38" i="33"/>
  <c r="P38" i="33"/>
  <c r="O38" i="33"/>
  <c r="N38" i="33"/>
  <c r="M38" i="33"/>
  <c r="L38" i="33"/>
  <c r="K38" i="33"/>
  <c r="J38" i="33"/>
  <c r="I38" i="33"/>
  <c r="H38" i="33"/>
  <c r="G38" i="33"/>
  <c r="F38" i="33"/>
  <c r="E38" i="33"/>
  <c r="D38" i="33"/>
  <c r="AJ37" i="33"/>
  <c r="AI37" i="33"/>
  <c r="AH37" i="33"/>
  <c r="AG37" i="33"/>
  <c r="AF37" i="33"/>
  <c r="AE37" i="33"/>
  <c r="AD37" i="33"/>
  <c r="AC37" i="33"/>
  <c r="AB37" i="33"/>
  <c r="AA37" i="33"/>
  <c r="Z37" i="33"/>
  <c r="Y37" i="33"/>
  <c r="X37" i="33"/>
  <c r="W37" i="33"/>
  <c r="V37" i="33"/>
  <c r="U37" i="33"/>
  <c r="T37" i="33"/>
  <c r="S37" i="33"/>
  <c r="R37" i="33"/>
  <c r="Q37" i="33"/>
  <c r="P37" i="33"/>
  <c r="O37" i="33"/>
  <c r="N37" i="33"/>
  <c r="M37" i="33"/>
  <c r="L37" i="33"/>
  <c r="K37" i="33"/>
  <c r="J37" i="33"/>
  <c r="I37" i="33"/>
  <c r="H37" i="33"/>
  <c r="G37" i="33"/>
  <c r="F37" i="33"/>
  <c r="E37" i="33"/>
  <c r="D37" i="33"/>
  <c r="AJ44" i="32"/>
  <c r="AI44" i="32"/>
  <c r="AH44" i="32"/>
  <c r="AG44" i="32"/>
  <c r="AF44" i="32"/>
  <c r="AE44" i="32"/>
  <c r="AD44" i="32"/>
  <c r="AC44" i="32"/>
  <c r="AB44" i="32"/>
  <c r="AA44" i="32"/>
  <c r="Z44" i="32"/>
  <c r="Y44" i="32"/>
  <c r="X44" i="32"/>
  <c r="W44" i="32"/>
  <c r="V44" i="32"/>
  <c r="U44" i="32"/>
  <c r="T44" i="32"/>
  <c r="S44" i="32"/>
  <c r="R44" i="32"/>
  <c r="Q44" i="32"/>
  <c r="P44" i="32"/>
  <c r="O44" i="32"/>
  <c r="N44" i="32"/>
  <c r="M44" i="32"/>
  <c r="L44" i="32"/>
  <c r="K44" i="32"/>
  <c r="J44" i="32"/>
  <c r="I44" i="32"/>
  <c r="H44" i="32"/>
  <c r="G44" i="32"/>
  <c r="F44" i="32"/>
  <c r="E44" i="32"/>
  <c r="D44" i="32"/>
  <c r="AJ43" i="32"/>
  <c r="AI43" i="32"/>
  <c r="AH43" i="32"/>
  <c r="AG43" i="32"/>
  <c r="AF43" i="32"/>
  <c r="AE43" i="32"/>
  <c r="AD43" i="32"/>
  <c r="AC43" i="32"/>
  <c r="AB43" i="32"/>
  <c r="AA43" i="32"/>
  <c r="Z43" i="32"/>
  <c r="Y43" i="32"/>
  <c r="X43" i="32"/>
  <c r="W43" i="32"/>
  <c r="V43" i="32"/>
  <c r="U43" i="32"/>
  <c r="T43" i="32"/>
  <c r="S43" i="32"/>
  <c r="R43" i="32"/>
  <c r="Q43" i="32"/>
  <c r="P43" i="32"/>
  <c r="O43" i="32"/>
  <c r="N43" i="32"/>
  <c r="M43" i="32"/>
  <c r="L43" i="32"/>
  <c r="K43" i="32"/>
  <c r="J43" i="32"/>
  <c r="I43" i="32"/>
  <c r="H43" i="32"/>
  <c r="G43" i="32"/>
  <c r="F43" i="32"/>
  <c r="E43" i="32"/>
  <c r="D43" i="32"/>
  <c r="AJ42" i="32"/>
  <c r="AI42" i="32"/>
  <c r="AH42" i="32"/>
  <c r="AG42" i="32"/>
  <c r="AF42" i="32"/>
  <c r="AE42" i="32"/>
  <c r="AD42" i="32"/>
  <c r="AC42" i="32"/>
  <c r="AB42" i="32"/>
  <c r="AA42" i="32"/>
  <c r="Z42" i="32"/>
  <c r="Y42" i="32"/>
  <c r="X42" i="32"/>
  <c r="W42" i="32"/>
  <c r="V42" i="32"/>
  <c r="U42" i="32"/>
  <c r="T42" i="32"/>
  <c r="S42" i="32"/>
  <c r="R42" i="32"/>
  <c r="Q42" i="32"/>
  <c r="P42" i="32"/>
  <c r="O42" i="32"/>
  <c r="N42" i="32"/>
  <c r="M42" i="32"/>
  <c r="L42" i="32"/>
  <c r="K42" i="32"/>
  <c r="J42" i="32"/>
  <c r="I42" i="32"/>
  <c r="H42" i="32"/>
  <c r="G42" i="32"/>
  <c r="F42" i="32"/>
  <c r="E42" i="32"/>
  <c r="D42" i="32"/>
  <c r="AJ41" i="32"/>
  <c r="AI41" i="32"/>
  <c r="AH41" i="32"/>
  <c r="AG41" i="32"/>
  <c r="AF41" i="32"/>
  <c r="AE41" i="32"/>
  <c r="AD41" i="32"/>
  <c r="AC41" i="32"/>
  <c r="AB41" i="32"/>
  <c r="AA41" i="32"/>
  <c r="Z41" i="32"/>
  <c r="Y41" i="32"/>
  <c r="X41" i="32"/>
  <c r="W41" i="32"/>
  <c r="V41" i="32"/>
  <c r="U41" i="32"/>
  <c r="T41" i="32"/>
  <c r="S41" i="32"/>
  <c r="R41" i="32"/>
  <c r="Q41" i="32"/>
  <c r="P41" i="32"/>
  <c r="O41" i="32"/>
  <c r="N41" i="32"/>
  <c r="M41" i="32"/>
  <c r="L41" i="32"/>
  <c r="K41" i="32"/>
  <c r="J41" i="32"/>
  <c r="I41" i="32"/>
  <c r="H41" i="32"/>
  <c r="G41" i="32"/>
  <c r="F41" i="32"/>
  <c r="E41" i="32"/>
  <c r="D41" i="32"/>
  <c r="AJ40" i="32"/>
  <c r="AI40" i="32"/>
  <c r="AH40" i="32"/>
  <c r="AG40" i="32"/>
  <c r="AF40" i="32"/>
  <c r="AE40" i="32"/>
  <c r="AD40" i="32"/>
  <c r="AC40" i="32"/>
  <c r="AB40" i="32"/>
  <c r="AA40" i="32"/>
  <c r="Z40" i="32"/>
  <c r="Y40" i="32"/>
  <c r="X40" i="32"/>
  <c r="W40" i="32"/>
  <c r="V40" i="32"/>
  <c r="U40" i="32"/>
  <c r="T40" i="32"/>
  <c r="S40" i="32"/>
  <c r="R40" i="32"/>
  <c r="Q40" i="32"/>
  <c r="P40" i="32"/>
  <c r="O40" i="32"/>
  <c r="N40" i="32"/>
  <c r="M40" i="32"/>
  <c r="L40" i="32"/>
  <c r="K40" i="32"/>
  <c r="J40" i="32"/>
  <c r="I40" i="32"/>
  <c r="H40" i="32"/>
  <c r="G40" i="32"/>
  <c r="F40" i="32"/>
  <c r="E40" i="32"/>
  <c r="D40" i="32"/>
  <c r="AJ39" i="32"/>
  <c r="AI39" i="32"/>
  <c r="AH39" i="32"/>
  <c r="AG39" i="32"/>
  <c r="AF39" i="32"/>
  <c r="AE39" i="32"/>
  <c r="AD39" i="32"/>
  <c r="AC39" i="32"/>
  <c r="AB39" i="32"/>
  <c r="AA39" i="32"/>
  <c r="Z39" i="32"/>
  <c r="Y39" i="32"/>
  <c r="X39" i="32"/>
  <c r="W39" i="32"/>
  <c r="V39" i="32"/>
  <c r="U39" i="32"/>
  <c r="T39" i="32"/>
  <c r="S39" i="32"/>
  <c r="R39" i="32"/>
  <c r="Q39" i="32"/>
  <c r="P39" i="32"/>
  <c r="O39" i="32"/>
  <c r="N39" i="32"/>
  <c r="M39" i="32"/>
  <c r="L39" i="32"/>
  <c r="K39" i="32"/>
  <c r="J39" i="32"/>
  <c r="I39" i="32"/>
  <c r="H39" i="32"/>
  <c r="G39" i="32"/>
  <c r="F39" i="32"/>
  <c r="E39" i="32"/>
  <c r="D39" i="32"/>
  <c r="AJ38" i="32"/>
  <c r="AI38" i="32"/>
  <c r="AH38" i="32"/>
  <c r="AG38" i="32"/>
  <c r="AF38" i="32"/>
  <c r="AE38" i="32"/>
  <c r="AD38" i="32"/>
  <c r="AC38" i="32"/>
  <c r="AB38" i="32"/>
  <c r="AA38" i="32"/>
  <c r="Z38" i="32"/>
  <c r="Y38" i="32"/>
  <c r="X38" i="32"/>
  <c r="W38" i="32"/>
  <c r="V38" i="32"/>
  <c r="U38" i="32"/>
  <c r="T38" i="32"/>
  <c r="S38" i="32"/>
  <c r="R38" i="32"/>
  <c r="Q38" i="32"/>
  <c r="P38" i="32"/>
  <c r="O38" i="32"/>
  <c r="N38" i="32"/>
  <c r="M38" i="32"/>
  <c r="L38" i="32"/>
  <c r="K38" i="32"/>
  <c r="J38" i="32"/>
  <c r="I38" i="32"/>
  <c r="H38" i="32"/>
  <c r="G38" i="32"/>
  <c r="F38" i="32"/>
  <c r="E38" i="32"/>
  <c r="D38" i="32"/>
  <c r="AJ37" i="32"/>
  <c r="AI37" i="32"/>
  <c r="AH37" i="32"/>
  <c r="AG37" i="32"/>
  <c r="AF37" i="32"/>
  <c r="AE37" i="32"/>
  <c r="AD37" i="32"/>
  <c r="AC37" i="32"/>
  <c r="AB37" i="32"/>
  <c r="AA37" i="32"/>
  <c r="Z37" i="32"/>
  <c r="Y37" i="32"/>
  <c r="X37" i="32"/>
  <c r="W37" i="32"/>
  <c r="V37" i="32"/>
  <c r="U37" i="32"/>
  <c r="T37" i="32"/>
  <c r="S37" i="32"/>
  <c r="R37" i="32"/>
  <c r="Q37" i="32"/>
  <c r="P37" i="32"/>
  <c r="O37" i="32"/>
  <c r="N37" i="32"/>
  <c r="M37" i="32"/>
  <c r="L37" i="32"/>
  <c r="K37" i="32"/>
  <c r="J37" i="32"/>
  <c r="I37" i="32"/>
  <c r="H37" i="32"/>
  <c r="G37" i="32"/>
  <c r="F37" i="32"/>
  <c r="E37" i="32"/>
  <c r="D37" i="32"/>
  <c r="AJ44" i="31"/>
  <c r="AI44" i="31"/>
  <c r="AH44" i="31"/>
  <c r="AG44" i="31"/>
  <c r="AF44" i="31"/>
  <c r="AE44" i="31"/>
  <c r="AD44" i="31"/>
  <c r="AC44" i="31"/>
  <c r="AB44" i="31"/>
  <c r="AA44" i="31"/>
  <c r="Z44" i="31"/>
  <c r="Y44" i="31"/>
  <c r="X44" i="31"/>
  <c r="W44" i="31"/>
  <c r="V44" i="31"/>
  <c r="U44" i="31"/>
  <c r="T44" i="31"/>
  <c r="S44" i="31"/>
  <c r="R44" i="31"/>
  <c r="Q44" i="31"/>
  <c r="P44" i="31"/>
  <c r="O44" i="31"/>
  <c r="N44" i="31"/>
  <c r="M44" i="31"/>
  <c r="L44" i="31"/>
  <c r="K44" i="31"/>
  <c r="J44" i="31"/>
  <c r="I44" i="31"/>
  <c r="H44" i="31"/>
  <c r="G44" i="31"/>
  <c r="F44" i="31"/>
  <c r="E44" i="31"/>
  <c r="D44" i="31"/>
  <c r="AJ43" i="31"/>
  <c r="AI43" i="31"/>
  <c r="AH43" i="31"/>
  <c r="AG43" i="31"/>
  <c r="AF43" i="31"/>
  <c r="AE43" i="31"/>
  <c r="AD43" i="31"/>
  <c r="AC43" i="31"/>
  <c r="AB43" i="31"/>
  <c r="AA43" i="31"/>
  <c r="Z43" i="31"/>
  <c r="Y43" i="31"/>
  <c r="X43" i="31"/>
  <c r="W43" i="31"/>
  <c r="V43" i="31"/>
  <c r="U43" i="31"/>
  <c r="T43" i="31"/>
  <c r="S43" i="31"/>
  <c r="R43" i="31"/>
  <c r="Q43" i="31"/>
  <c r="P43" i="31"/>
  <c r="O43" i="31"/>
  <c r="N43" i="31"/>
  <c r="M43" i="31"/>
  <c r="L43" i="31"/>
  <c r="K43" i="31"/>
  <c r="J43" i="31"/>
  <c r="I43" i="31"/>
  <c r="H43" i="31"/>
  <c r="G43" i="31"/>
  <c r="F43" i="31"/>
  <c r="E43" i="31"/>
  <c r="D43" i="31"/>
  <c r="AJ42" i="31"/>
  <c r="AI42" i="31"/>
  <c r="AH42" i="31"/>
  <c r="AG42" i="31"/>
  <c r="AF42" i="31"/>
  <c r="AE42" i="31"/>
  <c r="AD42" i="31"/>
  <c r="AC42" i="31"/>
  <c r="AB42" i="31"/>
  <c r="AA42" i="31"/>
  <c r="Z42" i="31"/>
  <c r="Y42" i="31"/>
  <c r="X42" i="31"/>
  <c r="W42" i="31"/>
  <c r="V42" i="31"/>
  <c r="U42" i="31"/>
  <c r="T42" i="31"/>
  <c r="S42" i="31"/>
  <c r="R42" i="31"/>
  <c r="Q42" i="31"/>
  <c r="P42" i="31"/>
  <c r="O42" i="31"/>
  <c r="N42" i="31"/>
  <c r="M42" i="31"/>
  <c r="L42" i="31"/>
  <c r="K42" i="31"/>
  <c r="J42" i="31"/>
  <c r="I42" i="31"/>
  <c r="H42" i="31"/>
  <c r="G42" i="31"/>
  <c r="F42" i="31"/>
  <c r="E42" i="31"/>
  <c r="D42" i="31"/>
  <c r="AJ41" i="31"/>
  <c r="AI41" i="31"/>
  <c r="AH41" i="31"/>
  <c r="AG41" i="31"/>
  <c r="AF41" i="31"/>
  <c r="AE41" i="31"/>
  <c r="AD41" i="31"/>
  <c r="AC41" i="31"/>
  <c r="AB41" i="31"/>
  <c r="AA41" i="31"/>
  <c r="Z41" i="31"/>
  <c r="Y41" i="31"/>
  <c r="X41" i="31"/>
  <c r="W41" i="31"/>
  <c r="V41" i="31"/>
  <c r="U41" i="31"/>
  <c r="T41" i="31"/>
  <c r="S41" i="31"/>
  <c r="R41" i="31"/>
  <c r="Q41" i="31"/>
  <c r="P41" i="31"/>
  <c r="O41" i="31"/>
  <c r="N41" i="31"/>
  <c r="M41" i="31"/>
  <c r="L41" i="31"/>
  <c r="K41" i="31"/>
  <c r="J41" i="31"/>
  <c r="I41" i="31"/>
  <c r="H41" i="31"/>
  <c r="G41" i="31"/>
  <c r="F41" i="31"/>
  <c r="E41" i="31"/>
  <c r="D41" i="31"/>
  <c r="AJ40" i="31"/>
  <c r="AI40" i="31"/>
  <c r="AH40" i="31"/>
  <c r="AG40" i="31"/>
  <c r="AF40" i="31"/>
  <c r="AE40" i="31"/>
  <c r="AD40" i="31"/>
  <c r="AC40" i="31"/>
  <c r="AB40" i="31"/>
  <c r="AA40" i="31"/>
  <c r="Z40" i="31"/>
  <c r="Y40" i="31"/>
  <c r="X40" i="31"/>
  <c r="W40" i="31"/>
  <c r="V40" i="31"/>
  <c r="U40" i="31"/>
  <c r="T40" i="31"/>
  <c r="S40" i="31"/>
  <c r="R40" i="31"/>
  <c r="Q40" i="31"/>
  <c r="P40" i="31"/>
  <c r="O40" i="31"/>
  <c r="N40" i="31"/>
  <c r="M40" i="31"/>
  <c r="L40" i="31"/>
  <c r="K40" i="31"/>
  <c r="J40" i="31"/>
  <c r="I40" i="31"/>
  <c r="H40" i="31"/>
  <c r="G40" i="31"/>
  <c r="F40" i="31"/>
  <c r="E40" i="31"/>
  <c r="D40" i="31"/>
  <c r="AJ39" i="31"/>
  <c r="AI39" i="31"/>
  <c r="AH39" i="31"/>
  <c r="AG39" i="31"/>
  <c r="AF39" i="31"/>
  <c r="AE39" i="31"/>
  <c r="AD39" i="31"/>
  <c r="AC39" i="31"/>
  <c r="AB39" i="31"/>
  <c r="AA39" i="31"/>
  <c r="Z39" i="31"/>
  <c r="Y39" i="31"/>
  <c r="X39" i="31"/>
  <c r="W39" i="31"/>
  <c r="V39" i="31"/>
  <c r="U39" i="31"/>
  <c r="T39" i="31"/>
  <c r="S39" i="31"/>
  <c r="R39" i="31"/>
  <c r="Q39" i="31"/>
  <c r="P39" i="31"/>
  <c r="O39" i="31"/>
  <c r="N39" i="31"/>
  <c r="M39" i="31"/>
  <c r="L39" i="31"/>
  <c r="K39" i="31"/>
  <c r="J39" i="31"/>
  <c r="I39" i="31"/>
  <c r="H39" i="31"/>
  <c r="G39" i="31"/>
  <c r="F39" i="31"/>
  <c r="E39" i="31"/>
  <c r="D39" i="31"/>
  <c r="AJ38" i="31"/>
  <c r="AI38" i="31"/>
  <c r="AH38" i="31"/>
  <c r="AG38" i="31"/>
  <c r="AF38" i="31"/>
  <c r="AE38" i="31"/>
  <c r="AD38" i="31"/>
  <c r="AC38" i="31"/>
  <c r="AB38" i="31"/>
  <c r="AA38" i="31"/>
  <c r="Z38" i="31"/>
  <c r="Y38" i="31"/>
  <c r="X38" i="31"/>
  <c r="W38" i="31"/>
  <c r="V38" i="31"/>
  <c r="U38" i="31"/>
  <c r="T38" i="31"/>
  <c r="S38" i="31"/>
  <c r="R38" i="31"/>
  <c r="Q38" i="31"/>
  <c r="P38" i="31"/>
  <c r="O38" i="31"/>
  <c r="N38" i="31"/>
  <c r="M38" i="31"/>
  <c r="L38" i="31"/>
  <c r="K38" i="31"/>
  <c r="J38" i="31"/>
  <c r="I38" i="31"/>
  <c r="H38" i="31"/>
  <c r="G38" i="31"/>
  <c r="F38" i="31"/>
  <c r="E38" i="31"/>
  <c r="D38" i="31"/>
  <c r="AJ37" i="31"/>
  <c r="AI37" i="31"/>
  <c r="AH37" i="31"/>
  <c r="AG37" i="31"/>
  <c r="AF37" i="31"/>
  <c r="AE37" i="31"/>
  <c r="AD37" i="31"/>
  <c r="AC37" i="31"/>
  <c r="AB37" i="31"/>
  <c r="AA37" i="31"/>
  <c r="Z37" i="31"/>
  <c r="Y37" i="31"/>
  <c r="X37" i="31"/>
  <c r="W37" i="31"/>
  <c r="V37" i="31"/>
  <c r="U37" i="31"/>
  <c r="T37" i="31"/>
  <c r="S37" i="31"/>
  <c r="R37" i="31"/>
  <c r="Q37" i="31"/>
  <c r="P37" i="31"/>
  <c r="O37" i="31"/>
  <c r="N37" i="31"/>
  <c r="M37" i="31"/>
  <c r="L37" i="31"/>
  <c r="K37" i="31"/>
  <c r="J37" i="31"/>
  <c r="I37" i="31"/>
  <c r="H37" i="31"/>
  <c r="G37" i="31"/>
  <c r="F37" i="31"/>
  <c r="E37" i="31"/>
  <c r="D37" i="31"/>
  <c r="AJ44" i="30"/>
  <c r="AI44" i="30"/>
  <c r="AH44" i="30"/>
  <c r="AG44" i="30"/>
  <c r="AF44" i="30"/>
  <c r="AE44" i="30"/>
  <c r="AD44" i="30"/>
  <c r="AC44" i="30"/>
  <c r="AB44" i="30"/>
  <c r="AA44" i="30"/>
  <c r="Z44" i="30"/>
  <c r="Y44" i="30"/>
  <c r="X44" i="30"/>
  <c r="W44" i="30"/>
  <c r="V44" i="30"/>
  <c r="U44" i="30"/>
  <c r="T44" i="30"/>
  <c r="S44" i="30"/>
  <c r="R44" i="30"/>
  <c r="Q44" i="30"/>
  <c r="P44" i="30"/>
  <c r="O44" i="30"/>
  <c r="N44" i="30"/>
  <c r="M44" i="30"/>
  <c r="L44" i="30"/>
  <c r="K44" i="30"/>
  <c r="J44" i="30"/>
  <c r="I44" i="30"/>
  <c r="H44" i="30"/>
  <c r="G44" i="30"/>
  <c r="F44" i="30"/>
  <c r="D44" i="30"/>
  <c r="AJ43" i="30"/>
  <c r="AI43" i="30"/>
  <c r="AH43" i="30"/>
  <c r="AG43" i="30"/>
  <c r="AF43" i="30"/>
  <c r="AE43" i="30"/>
  <c r="AD43" i="30"/>
  <c r="AC43" i="30"/>
  <c r="AB43" i="30"/>
  <c r="AA43" i="30"/>
  <c r="Z43" i="30"/>
  <c r="Y43" i="30"/>
  <c r="X43" i="30"/>
  <c r="W43" i="30"/>
  <c r="V43" i="30"/>
  <c r="U43" i="30"/>
  <c r="T43" i="30"/>
  <c r="S43" i="30"/>
  <c r="R43" i="30"/>
  <c r="Q43" i="30"/>
  <c r="P43" i="30"/>
  <c r="O43" i="30"/>
  <c r="N43" i="30"/>
  <c r="M43" i="30"/>
  <c r="L43" i="30"/>
  <c r="K43" i="30"/>
  <c r="J43" i="30"/>
  <c r="I43" i="30"/>
  <c r="H43" i="30"/>
  <c r="G43" i="30"/>
  <c r="F43" i="30"/>
  <c r="D43" i="30"/>
  <c r="AJ42" i="30"/>
  <c r="AI42" i="30"/>
  <c r="AH42" i="30"/>
  <c r="AG42" i="30"/>
  <c r="AF42" i="30"/>
  <c r="AE42" i="30"/>
  <c r="AD42" i="30"/>
  <c r="AC42" i="30"/>
  <c r="AB42" i="30"/>
  <c r="AA42" i="30"/>
  <c r="Z42" i="30"/>
  <c r="Y42" i="30"/>
  <c r="X42" i="30"/>
  <c r="W42" i="30"/>
  <c r="V42" i="30"/>
  <c r="U42" i="30"/>
  <c r="T42" i="30"/>
  <c r="S42" i="30"/>
  <c r="R42" i="30"/>
  <c r="Q42" i="30"/>
  <c r="P42" i="30"/>
  <c r="O42" i="30"/>
  <c r="N42" i="30"/>
  <c r="M42" i="30"/>
  <c r="L42" i="30"/>
  <c r="K42" i="30"/>
  <c r="J42" i="30"/>
  <c r="I42" i="30"/>
  <c r="H42" i="30"/>
  <c r="G42" i="30"/>
  <c r="F42" i="30"/>
  <c r="D42" i="30"/>
  <c r="AJ41" i="30"/>
  <c r="AI41" i="30"/>
  <c r="AH41" i="30"/>
  <c r="AG41" i="30"/>
  <c r="AF41" i="30"/>
  <c r="AE41" i="30"/>
  <c r="AD41" i="30"/>
  <c r="AC41" i="30"/>
  <c r="AB41" i="30"/>
  <c r="AA41" i="30"/>
  <c r="Z41" i="30"/>
  <c r="Y41" i="30"/>
  <c r="X41" i="30"/>
  <c r="W41" i="30"/>
  <c r="V41" i="30"/>
  <c r="U41" i="30"/>
  <c r="T41" i="30"/>
  <c r="S41" i="30"/>
  <c r="R41" i="30"/>
  <c r="Q41" i="30"/>
  <c r="P41" i="30"/>
  <c r="O41" i="30"/>
  <c r="N41" i="30"/>
  <c r="M41" i="30"/>
  <c r="L41" i="30"/>
  <c r="K41" i="30"/>
  <c r="J41" i="30"/>
  <c r="I41" i="30"/>
  <c r="H41" i="30"/>
  <c r="G41" i="30"/>
  <c r="F41" i="30"/>
  <c r="D41" i="30"/>
  <c r="AJ40" i="30"/>
  <c r="AI40" i="30"/>
  <c r="AH40" i="30"/>
  <c r="AG40" i="30"/>
  <c r="AF40" i="30"/>
  <c r="AE40" i="30"/>
  <c r="AD40" i="30"/>
  <c r="AC40" i="30"/>
  <c r="AB40" i="30"/>
  <c r="AA40" i="30"/>
  <c r="Z40" i="30"/>
  <c r="Y40" i="30"/>
  <c r="X40" i="30"/>
  <c r="W40" i="30"/>
  <c r="V40" i="30"/>
  <c r="U40" i="30"/>
  <c r="T40" i="30"/>
  <c r="S40" i="30"/>
  <c r="R40" i="30"/>
  <c r="Q40" i="30"/>
  <c r="P40" i="30"/>
  <c r="O40" i="30"/>
  <c r="N40" i="30"/>
  <c r="M40" i="30"/>
  <c r="L40" i="30"/>
  <c r="K40" i="30"/>
  <c r="J40" i="30"/>
  <c r="I40" i="30"/>
  <c r="H40" i="30"/>
  <c r="G40" i="30"/>
  <c r="F40" i="30"/>
  <c r="D40" i="30"/>
  <c r="AJ39" i="30"/>
  <c r="AI39" i="30"/>
  <c r="AH39" i="30"/>
  <c r="AG39" i="30"/>
  <c r="AF39" i="30"/>
  <c r="AE39" i="30"/>
  <c r="AD39" i="30"/>
  <c r="AC39" i="30"/>
  <c r="AB39" i="30"/>
  <c r="AA39" i="30"/>
  <c r="Z39" i="30"/>
  <c r="Y39" i="30"/>
  <c r="X39" i="30"/>
  <c r="W39" i="30"/>
  <c r="V39" i="30"/>
  <c r="U39" i="30"/>
  <c r="T39" i="30"/>
  <c r="S39" i="30"/>
  <c r="R39" i="30"/>
  <c r="Q39" i="30"/>
  <c r="P39" i="30"/>
  <c r="O39" i="30"/>
  <c r="N39" i="30"/>
  <c r="M39" i="30"/>
  <c r="L39" i="30"/>
  <c r="K39" i="30"/>
  <c r="J39" i="30"/>
  <c r="I39" i="30"/>
  <c r="H39" i="30"/>
  <c r="G39" i="30"/>
  <c r="F39" i="30"/>
  <c r="D39" i="30"/>
  <c r="AJ38" i="30"/>
  <c r="AI38" i="30"/>
  <c r="AH38" i="30"/>
  <c r="AG38" i="30"/>
  <c r="AF38" i="30"/>
  <c r="AE38" i="30"/>
  <c r="AD38" i="30"/>
  <c r="AC38" i="30"/>
  <c r="AB38" i="30"/>
  <c r="AA38" i="30"/>
  <c r="Z38" i="30"/>
  <c r="Y38" i="30"/>
  <c r="X38" i="30"/>
  <c r="W38" i="30"/>
  <c r="V38" i="30"/>
  <c r="U38" i="30"/>
  <c r="T38" i="30"/>
  <c r="S38" i="30"/>
  <c r="R38" i="30"/>
  <c r="Q38" i="30"/>
  <c r="P38" i="30"/>
  <c r="O38" i="30"/>
  <c r="N38" i="30"/>
  <c r="M38" i="30"/>
  <c r="L38" i="30"/>
  <c r="K38" i="30"/>
  <c r="J38" i="30"/>
  <c r="I38" i="30"/>
  <c r="H38" i="30"/>
  <c r="G38" i="30"/>
  <c r="F38" i="30"/>
  <c r="D38" i="30"/>
  <c r="AJ37" i="30"/>
  <c r="AI37" i="30"/>
  <c r="AH37" i="30"/>
  <c r="AG37" i="30"/>
  <c r="AF37" i="30"/>
  <c r="AE37" i="30"/>
  <c r="AD37" i="30"/>
  <c r="AC37" i="30"/>
  <c r="AB37" i="30"/>
  <c r="AA37" i="30"/>
  <c r="Z37" i="30"/>
  <c r="Y37" i="30"/>
  <c r="X37" i="30"/>
  <c r="W37" i="30"/>
  <c r="V37" i="30"/>
  <c r="U37" i="30"/>
  <c r="T37" i="30"/>
  <c r="S37" i="30"/>
  <c r="R37" i="30"/>
  <c r="Q37" i="30"/>
  <c r="P37" i="30"/>
  <c r="O37" i="30"/>
  <c r="N37" i="30"/>
  <c r="M37" i="30"/>
  <c r="L37" i="30"/>
  <c r="K37" i="30"/>
  <c r="J37" i="30"/>
  <c r="I37" i="30"/>
  <c r="H37" i="30"/>
  <c r="G37" i="30"/>
  <c r="F37" i="30"/>
  <c r="D37" i="30"/>
  <c r="AJ44" i="29"/>
  <c r="AI44" i="29"/>
  <c r="AH44" i="29"/>
  <c r="AG44" i="29"/>
  <c r="AF44" i="29"/>
  <c r="AE44" i="29"/>
  <c r="AD44" i="29"/>
  <c r="AC44" i="29"/>
  <c r="AB44" i="29"/>
  <c r="AA44" i="29"/>
  <c r="Z44" i="29"/>
  <c r="Y44" i="29"/>
  <c r="X44" i="29"/>
  <c r="W44" i="29"/>
  <c r="V44" i="29"/>
  <c r="U44" i="29"/>
  <c r="T44" i="29"/>
  <c r="S44" i="29"/>
  <c r="R44" i="29"/>
  <c r="Q44" i="29"/>
  <c r="P44" i="29"/>
  <c r="O44" i="29"/>
  <c r="N44" i="29"/>
  <c r="M44" i="29"/>
  <c r="L44" i="29"/>
  <c r="K44" i="29"/>
  <c r="J44" i="29"/>
  <c r="I44" i="29"/>
  <c r="H44" i="29"/>
  <c r="G44" i="29"/>
  <c r="F44" i="29"/>
  <c r="E44" i="29"/>
  <c r="D44" i="29"/>
  <c r="AJ43" i="29"/>
  <c r="AI43" i="29"/>
  <c r="AH43" i="29"/>
  <c r="AG43" i="29"/>
  <c r="AF43" i="29"/>
  <c r="AE43" i="29"/>
  <c r="AD43" i="29"/>
  <c r="AC43" i="29"/>
  <c r="AB43" i="29"/>
  <c r="AA43" i="29"/>
  <c r="Z43" i="29"/>
  <c r="Y43" i="29"/>
  <c r="X43" i="29"/>
  <c r="W43" i="29"/>
  <c r="V43" i="29"/>
  <c r="U43" i="29"/>
  <c r="T43" i="29"/>
  <c r="S43" i="29"/>
  <c r="R43" i="29"/>
  <c r="Q43" i="29"/>
  <c r="P43" i="29"/>
  <c r="O43" i="29"/>
  <c r="N43" i="29"/>
  <c r="M43" i="29"/>
  <c r="L43" i="29"/>
  <c r="K43" i="29"/>
  <c r="J43" i="29"/>
  <c r="I43" i="29"/>
  <c r="H43" i="29"/>
  <c r="G43" i="29"/>
  <c r="F43" i="29"/>
  <c r="E43" i="29"/>
  <c r="D43" i="29"/>
  <c r="AJ42" i="29"/>
  <c r="AI42" i="29"/>
  <c r="AH42" i="29"/>
  <c r="AG42" i="29"/>
  <c r="AF42" i="29"/>
  <c r="AE42" i="29"/>
  <c r="AD42" i="29"/>
  <c r="AC42" i="29"/>
  <c r="AB42" i="29"/>
  <c r="AA42" i="29"/>
  <c r="Z42" i="29"/>
  <c r="Y42" i="29"/>
  <c r="X42" i="29"/>
  <c r="W42" i="29"/>
  <c r="V42" i="29"/>
  <c r="U42" i="29"/>
  <c r="T42" i="29"/>
  <c r="S42" i="29"/>
  <c r="R42" i="29"/>
  <c r="Q42" i="29"/>
  <c r="P42" i="29"/>
  <c r="O42" i="29"/>
  <c r="N42" i="29"/>
  <c r="M42" i="29"/>
  <c r="L42" i="29"/>
  <c r="K42" i="29"/>
  <c r="J42" i="29"/>
  <c r="I42" i="29"/>
  <c r="H42" i="29"/>
  <c r="G42" i="29"/>
  <c r="F42" i="29"/>
  <c r="E42" i="29"/>
  <c r="D42" i="29"/>
  <c r="AJ41" i="29"/>
  <c r="AI41" i="29"/>
  <c r="AH41" i="29"/>
  <c r="AG41" i="29"/>
  <c r="AF41" i="29"/>
  <c r="AE41" i="29"/>
  <c r="AD41" i="29"/>
  <c r="AC41" i="29"/>
  <c r="AB41" i="29"/>
  <c r="AA41" i="29"/>
  <c r="Z41" i="29"/>
  <c r="Y41" i="29"/>
  <c r="X41" i="29"/>
  <c r="W41" i="29"/>
  <c r="V41" i="29"/>
  <c r="U41" i="29"/>
  <c r="T41" i="29"/>
  <c r="S41" i="29"/>
  <c r="R41" i="29"/>
  <c r="Q41" i="29"/>
  <c r="P41" i="29"/>
  <c r="O41" i="29"/>
  <c r="N41" i="29"/>
  <c r="M41" i="29"/>
  <c r="L41" i="29"/>
  <c r="K41" i="29"/>
  <c r="J41" i="29"/>
  <c r="I41" i="29"/>
  <c r="H41" i="29"/>
  <c r="G41" i="29"/>
  <c r="F41" i="29"/>
  <c r="E41" i="29"/>
  <c r="D41" i="29"/>
  <c r="AJ40" i="29"/>
  <c r="AI40" i="29"/>
  <c r="AH40" i="29"/>
  <c r="AG40" i="29"/>
  <c r="AF40" i="29"/>
  <c r="AE40" i="29"/>
  <c r="AD40" i="29"/>
  <c r="AC40" i="29"/>
  <c r="AB40" i="29"/>
  <c r="AA40" i="29"/>
  <c r="Z40" i="29"/>
  <c r="Y40" i="29"/>
  <c r="X40" i="29"/>
  <c r="W40" i="29"/>
  <c r="V40" i="29"/>
  <c r="U40" i="29"/>
  <c r="T40" i="29"/>
  <c r="S40" i="29"/>
  <c r="R40" i="29"/>
  <c r="Q40" i="29"/>
  <c r="P40" i="29"/>
  <c r="O40" i="29"/>
  <c r="N40" i="29"/>
  <c r="M40" i="29"/>
  <c r="L40" i="29"/>
  <c r="K40" i="29"/>
  <c r="J40" i="29"/>
  <c r="I40" i="29"/>
  <c r="H40" i="29"/>
  <c r="G40" i="29"/>
  <c r="F40" i="29"/>
  <c r="E40" i="29"/>
  <c r="D40" i="29"/>
  <c r="AJ39" i="29"/>
  <c r="AI39" i="29"/>
  <c r="AH39" i="29"/>
  <c r="AG39" i="29"/>
  <c r="AF39" i="29"/>
  <c r="AE39" i="29"/>
  <c r="AD39" i="29"/>
  <c r="AC39" i="29"/>
  <c r="AB39" i="29"/>
  <c r="AA39" i="29"/>
  <c r="Z39" i="29"/>
  <c r="Y39" i="29"/>
  <c r="X39" i="29"/>
  <c r="W39" i="29"/>
  <c r="V39" i="29"/>
  <c r="U39" i="29"/>
  <c r="T39" i="29"/>
  <c r="S39" i="29"/>
  <c r="R39" i="29"/>
  <c r="Q39" i="29"/>
  <c r="P39" i="29"/>
  <c r="O39" i="29"/>
  <c r="N39" i="29"/>
  <c r="M39" i="29"/>
  <c r="L39" i="29"/>
  <c r="K39" i="29"/>
  <c r="J39" i="29"/>
  <c r="I39" i="29"/>
  <c r="H39" i="29"/>
  <c r="G39" i="29"/>
  <c r="F39" i="29"/>
  <c r="E39" i="29"/>
  <c r="D39" i="29"/>
  <c r="AJ38" i="29"/>
  <c r="AI38" i="29"/>
  <c r="AH38" i="29"/>
  <c r="AG38" i="29"/>
  <c r="AF38" i="29"/>
  <c r="AE38" i="29"/>
  <c r="AD38" i="29"/>
  <c r="AC38" i="29"/>
  <c r="AB38" i="29"/>
  <c r="AA38" i="29"/>
  <c r="Z38" i="29"/>
  <c r="Y38" i="29"/>
  <c r="X38" i="29"/>
  <c r="W38" i="29"/>
  <c r="V38" i="29"/>
  <c r="U38" i="29"/>
  <c r="T38" i="29"/>
  <c r="S38" i="29"/>
  <c r="R38" i="29"/>
  <c r="Q38" i="29"/>
  <c r="P38" i="29"/>
  <c r="O38" i="29"/>
  <c r="N38" i="29"/>
  <c r="M38" i="29"/>
  <c r="L38" i="29"/>
  <c r="K38" i="29"/>
  <c r="J38" i="29"/>
  <c r="I38" i="29"/>
  <c r="H38" i="29"/>
  <c r="G38" i="29"/>
  <c r="F38" i="29"/>
  <c r="E38" i="29"/>
  <c r="D38" i="29"/>
  <c r="AJ37" i="29"/>
  <c r="AI37" i="29"/>
  <c r="AH37" i="29"/>
  <c r="AG37" i="29"/>
  <c r="AF37" i="29"/>
  <c r="AE37" i="29"/>
  <c r="AD37" i="29"/>
  <c r="AC37" i="29"/>
  <c r="AB37" i="29"/>
  <c r="AA37" i="29"/>
  <c r="Z37" i="29"/>
  <c r="Y37" i="29"/>
  <c r="X37" i="29"/>
  <c r="W37" i="29"/>
  <c r="V37" i="29"/>
  <c r="U37" i="29"/>
  <c r="T37" i="29"/>
  <c r="S37" i="29"/>
  <c r="R37" i="29"/>
  <c r="Q37" i="29"/>
  <c r="P37" i="29"/>
  <c r="O37" i="29"/>
  <c r="N37" i="29"/>
  <c r="M37" i="29"/>
  <c r="L37" i="29"/>
  <c r="K37" i="29"/>
  <c r="J37" i="29"/>
  <c r="I37" i="29"/>
  <c r="H37" i="29"/>
  <c r="G37" i="29"/>
  <c r="F37" i="29"/>
  <c r="E37" i="29"/>
  <c r="D37" i="29"/>
  <c r="AJ44" i="28"/>
  <c r="AI44" i="28"/>
  <c r="AH44" i="28"/>
  <c r="AG44" i="28"/>
  <c r="AF44" i="28"/>
  <c r="AE44" i="28"/>
  <c r="AD44" i="28"/>
  <c r="AC44" i="28"/>
  <c r="AB44" i="28"/>
  <c r="AA44" i="28"/>
  <c r="Z44" i="28"/>
  <c r="Y44" i="28"/>
  <c r="X44" i="28"/>
  <c r="W44" i="28"/>
  <c r="V44" i="28"/>
  <c r="U44" i="28"/>
  <c r="T44" i="28"/>
  <c r="S44" i="28"/>
  <c r="R44" i="28"/>
  <c r="Q44" i="28"/>
  <c r="P44" i="28"/>
  <c r="O44" i="28"/>
  <c r="N44" i="28"/>
  <c r="M44" i="28"/>
  <c r="L44" i="28"/>
  <c r="K44" i="28"/>
  <c r="J44" i="28"/>
  <c r="I44" i="28"/>
  <c r="H44" i="28"/>
  <c r="G44" i="28"/>
  <c r="F44" i="28"/>
  <c r="E44" i="28"/>
  <c r="D44" i="28"/>
  <c r="AJ43" i="28"/>
  <c r="AI43" i="28"/>
  <c r="AH43" i="28"/>
  <c r="AG43" i="28"/>
  <c r="AF43" i="28"/>
  <c r="AE43" i="28"/>
  <c r="AD43" i="28"/>
  <c r="AC43" i="28"/>
  <c r="AB43" i="28"/>
  <c r="AA43" i="28"/>
  <c r="Z43" i="28"/>
  <c r="Y43" i="28"/>
  <c r="X43" i="28"/>
  <c r="W43" i="28"/>
  <c r="V43" i="28"/>
  <c r="U43" i="28"/>
  <c r="T43" i="28"/>
  <c r="S43" i="28"/>
  <c r="R43" i="28"/>
  <c r="Q43" i="28"/>
  <c r="P43" i="28"/>
  <c r="O43" i="28"/>
  <c r="N43" i="28"/>
  <c r="M43" i="28"/>
  <c r="L43" i="28"/>
  <c r="K43" i="28"/>
  <c r="J43" i="28"/>
  <c r="I43" i="28"/>
  <c r="H43" i="28"/>
  <c r="G43" i="28"/>
  <c r="F43" i="28"/>
  <c r="E43" i="28"/>
  <c r="D43" i="28"/>
  <c r="AJ42" i="28"/>
  <c r="AI42" i="28"/>
  <c r="AH42" i="28"/>
  <c r="AG42" i="28"/>
  <c r="AF42" i="28"/>
  <c r="AE42" i="28"/>
  <c r="AD42" i="28"/>
  <c r="AC42" i="28"/>
  <c r="AB42" i="28"/>
  <c r="AA42" i="28"/>
  <c r="Z42" i="28"/>
  <c r="Y42" i="28"/>
  <c r="X42" i="28"/>
  <c r="W42" i="28"/>
  <c r="V42" i="28"/>
  <c r="U42" i="28"/>
  <c r="T42" i="28"/>
  <c r="S42" i="28"/>
  <c r="R42" i="28"/>
  <c r="Q42" i="28"/>
  <c r="P42" i="28"/>
  <c r="O42" i="28"/>
  <c r="N42" i="28"/>
  <c r="M42" i="28"/>
  <c r="L42" i="28"/>
  <c r="K42" i="28"/>
  <c r="J42" i="28"/>
  <c r="I42" i="28"/>
  <c r="H42" i="28"/>
  <c r="G42" i="28"/>
  <c r="F42" i="28"/>
  <c r="E42" i="28"/>
  <c r="D42" i="28"/>
  <c r="AJ41" i="28"/>
  <c r="AI41" i="28"/>
  <c r="AH41" i="28"/>
  <c r="AG41" i="28"/>
  <c r="AF41" i="28"/>
  <c r="AE41" i="28"/>
  <c r="AD41" i="28"/>
  <c r="AC41" i="28"/>
  <c r="AB41" i="28"/>
  <c r="AA41" i="28"/>
  <c r="Z41" i="28"/>
  <c r="Y41" i="28"/>
  <c r="X41" i="28"/>
  <c r="W41" i="28"/>
  <c r="V41" i="28"/>
  <c r="U41" i="28"/>
  <c r="T41" i="28"/>
  <c r="S41" i="28"/>
  <c r="R41" i="28"/>
  <c r="Q41" i="28"/>
  <c r="P41" i="28"/>
  <c r="O41" i="28"/>
  <c r="N41" i="28"/>
  <c r="M41" i="28"/>
  <c r="L41" i="28"/>
  <c r="K41" i="28"/>
  <c r="J41" i="28"/>
  <c r="I41" i="28"/>
  <c r="H41" i="28"/>
  <c r="G41" i="28"/>
  <c r="F41" i="28"/>
  <c r="E41" i="28"/>
  <c r="D41" i="28"/>
  <c r="AJ40" i="28"/>
  <c r="AI40" i="28"/>
  <c r="AH40" i="28"/>
  <c r="AG40" i="28"/>
  <c r="AF40" i="28"/>
  <c r="AE40" i="28"/>
  <c r="AD40" i="28"/>
  <c r="AC40" i="28"/>
  <c r="AB40" i="28"/>
  <c r="AA40" i="28"/>
  <c r="Z40" i="28"/>
  <c r="Y40" i="28"/>
  <c r="X40" i="28"/>
  <c r="W40" i="28"/>
  <c r="V40" i="28"/>
  <c r="U40" i="28"/>
  <c r="T40" i="28"/>
  <c r="S40" i="28"/>
  <c r="R40" i="28"/>
  <c r="Q40" i="28"/>
  <c r="P40" i="28"/>
  <c r="O40" i="28"/>
  <c r="N40" i="28"/>
  <c r="M40" i="28"/>
  <c r="L40" i="28"/>
  <c r="K40" i="28"/>
  <c r="J40" i="28"/>
  <c r="I40" i="28"/>
  <c r="H40" i="28"/>
  <c r="G40" i="28"/>
  <c r="F40" i="28"/>
  <c r="E40" i="28"/>
  <c r="D40" i="28"/>
  <c r="AJ39" i="28"/>
  <c r="AI39" i="28"/>
  <c r="AH39" i="28"/>
  <c r="AG39" i="28"/>
  <c r="AF39" i="28"/>
  <c r="AE39" i="28"/>
  <c r="AD39" i="28"/>
  <c r="AC39" i="28"/>
  <c r="AB39" i="28"/>
  <c r="AA39" i="28"/>
  <c r="Z39" i="28"/>
  <c r="Y39" i="28"/>
  <c r="X39" i="28"/>
  <c r="W39" i="28"/>
  <c r="V39" i="28"/>
  <c r="U39" i="28"/>
  <c r="T39" i="28"/>
  <c r="S39" i="28"/>
  <c r="R39" i="28"/>
  <c r="Q39" i="28"/>
  <c r="P39" i="28"/>
  <c r="O39" i="28"/>
  <c r="N39" i="28"/>
  <c r="M39" i="28"/>
  <c r="L39" i="28"/>
  <c r="K39" i="28"/>
  <c r="J39" i="28"/>
  <c r="I39" i="28"/>
  <c r="H39" i="28"/>
  <c r="G39" i="28"/>
  <c r="F39" i="28"/>
  <c r="E39" i="28"/>
  <c r="D39" i="28"/>
  <c r="AJ38" i="28"/>
  <c r="AI38" i="28"/>
  <c r="AH38" i="28"/>
  <c r="AG38" i="28"/>
  <c r="AF38" i="28"/>
  <c r="AE38" i="28"/>
  <c r="AD38" i="28"/>
  <c r="AC38" i="28"/>
  <c r="AB38" i="28"/>
  <c r="AA38" i="28"/>
  <c r="Z38" i="28"/>
  <c r="Y38" i="28"/>
  <c r="X38" i="28"/>
  <c r="W38" i="28"/>
  <c r="V38" i="28"/>
  <c r="U38" i="28"/>
  <c r="T38" i="28"/>
  <c r="S38" i="28"/>
  <c r="R38" i="28"/>
  <c r="Q38" i="28"/>
  <c r="P38" i="28"/>
  <c r="O38" i="28"/>
  <c r="N38" i="28"/>
  <c r="M38" i="28"/>
  <c r="L38" i="28"/>
  <c r="K38" i="28"/>
  <c r="J38" i="28"/>
  <c r="I38" i="28"/>
  <c r="H38" i="28"/>
  <c r="G38" i="28"/>
  <c r="F38" i="28"/>
  <c r="E38" i="28"/>
  <c r="D38" i="28"/>
  <c r="AJ37" i="28"/>
  <c r="AI37" i="28"/>
  <c r="AH37" i="28"/>
  <c r="AG37" i="28"/>
  <c r="AF37" i="28"/>
  <c r="AE37" i="28"/>
  <c r="AD37" i="28"/>
  <c r="AC37" i="28"/>
  <c r="AB37" i="28"/>
  <c r="AA37" i="28"/>
  <c r="Z37" i="28"/>
  <c r="Y37" i="28"/>
  <c r="X37" i="28"/>
  <c r="W37" i="28"/>
  <c r="V37" i="28"/>
  <c r="U37" i="28"/>
  <c r="T37" i="28"/>
  <c r="S37" i="28"/>
  <c r="R37" i="28"/>
  <c r="Q37" i="28"/>
  <c r="P37" i="28"/>
  <c r="O37" i="28"/>
  <c r="N37" i="28"/>
  <c r="M37" i="28"/>
  <c r="L37" i="28"/>
  <c r="K37" i="28"/>
  <c r="J37" i="28"/>
  <c r="I37" i="28"/>
  <c r="H37" i="28"/>
  <c r="G37" i="28"/>
  <c r="F37" i="28"/>
  <c r="E37" i="28"/>
  <c r="D37" i="28"/>
  <c r="AJ44" i="27"/>
  <c r="AI44" i="27"/>
  <c r="AH44" i="27"/>
  <c r="AG44" i="27"/>
  <c r="AF44" i="27"/>
  <c r="AE44" i="27"/>
  <c r="AD44" i="27"/>
  <c r="AC44" i="27"/>
  <c r="AB44" i="27"/>
  <c r="AA44" i="27"/>
  <c r="Z44" i="27"/>
  <c r="Y44" i="27"/>
  <c r="X44" i="27"/>
  <c r="W44" i="27"/>
  <c r="V44" i="27"/>
  <c r="U44" i="27"/>
  <c r="T44" i="27"/>
  <c r="S44" i="27"/>
  <c r="R44" i="27"/>
  <c r="Q44" i="27"/>
  <c r="P44" i="27"/>
  <c r="O44" i="27"/>
  <c r="N44" i="27"/>
  <c r="M44" i="27"/>
  <c r="L44" i="27"/>
  <c r="K44" i="27"/>
  <c r="J44" i="27"/>
  <c r="I44" i="27"/>
  <c r="H44" i="27"/>
  <c r="G44" i="27"/>
  <c r="F44" i="27"/>
  <c r="E44" i="27"/>
  <c r="D44" i="27"/>
  <c r="AJ43" i="27"/>
  <c r="AI43" i="27"/>
  <c r="AH43" i="27"/>
  <c r="AG43" i="27"/>
  <c r="AF43" i="27"/>
  <c r="AE43" i="27"/>
  <c r="AD43" i="27"/>
  <c r="AC43" i="27"/>
  <c r="AB43" i="27"/>
  <c r="AA43" i="27"/>
  <c r="Z43" i="27"/>
  <c r="Y43" i="27"/>
  <c r="X43" i="27"/>
  <c r="W43" i="27"/>
  <c r="V43" i="27"/>
  <c r="U43" i="27"/>
  <c r="T43" i="27"/>
  <c r="S43" i="27"/>
  <c r="R43" i="27"/>
  <c r="Q43" i="27"/>
  <c r="P43" i="27"/>
  <c r="O43" i="27"/>
  <c r="N43" i="27"/>
  <c r="M43" i="27"/>
  <c r="L43" i="27"/>
  <c r="K43" i="27"/>
  <c r="J43" i="27"/>
  <c r="I43" i="27"/>
  <c r="H43" i="27"/>
  <c r="G43" i="27"/>
  <c r="F43" i="27"/>
  <c r="E43" i="27"/>
  <c r="D43" i="27"/>
  <c r="AJ42" i="27"/>
  <c r="AI42" i="27"/>
  <c r="AH42" i="27"/>
  <c r="AG42" i="27"/>
  <c r="AF42" i="27"/>
  <c r="AE42" i="27"/>
  <c r="AD42" i="27"/>
  <c r="AC42" i="27"/>
  <c r="AB42" i="27"/>
  <c r="AA42" i="27"/>
  <c r="Z42" i="27"/>
  <c r="Y42" i="27"/>
  <c r="X42" i="27"/>
  <c r="W42" i="27"/>
  <c r="V42" i="27"/>
  <c r="U42" i="27"/>
  <c r="T42" i="27"/>
  <c r="S42" i="27"/>
  <c r="R42" i="27"/>
  <c r="Q42" i="27"/>
  <c r="P42" i="27"/>
  <c r="O42" i="27"/>
  <c r="N42" i="27"/>
  <c r="M42" i="27"/>
  <c r="L42" i="27"/>
  <c r="K42" i="27"/>
  <c r="J42" i="27"/>
  <c r="I42" i="27"/>
  <c r="H42" i="27"/>
  <c r="G42" i="27"/>
  <c r="F42" i="27"/>
  <c r="E42" i="27"/>
  <c r="D42" i="27"/>
  <c r="AJ41" i="27"/>
  <c r="AI41" i="27"/>
  <c r="AH41" i="27"/>
  <c r="AG41" i="27"/>
  <c r="AF41" i="27"/>
  <c r="AE41" i="27"/>
  <c r="AD41" i="27"/>
  <c r="AC41" i="27"/>
  <c r="AB41" i="27"/>
  <c r="AA41" i="27"/>
  <c r="Z41" i="27"/>
  <c r="Y41" i="27"/>
  <c r="X41" i="27"/>
  <c r="W41" i="27"/>
  <c r="V41" i="27"/>
  <c r="U41" i="27"/>
  <c r="T41" i="27"/>
  <c r="S41" i="27"/>
  <c r="R41" i="27"/>
  <c r="Q41" i="27"/>
  <c r="P41" i="27"/>
  <c r="O41" i="27"/>
  <c r="N41" i="27"/>
  <c r="M41" i="27"/>
  <c r="L41" i="27"/>
  <c r="K41" i="27"/>
  <c r="J41" i="27"/>
  <c r="I41" i="27"/>
  <c r="H41" i="27"/>
  <c r="G41" i="27"/>
  <c r="F41" i="27"/>
  <c r="E41" i="27"/>
  <c r="D41" i="27"/>
  <c r="AJ40" i="27"/>
  <c r="AI40" i="27"/>
  <c r="AH40" i="27"/>
  <c r="AG40" i="27"/>
  <c r="AF40" i="27"/>
  <c r="AE40" i="27"/>
  <c r="AD40" i="27"/>
  <c r="AC40" i="27"/>
  <c r="AB40" i="27"/>
  <c r="AA40" i="27"/>
  <c r="Z40" i="27"/>
  <c r="Y40" i="27"/>
  <c r="X40" i="27"/>
  <c r="W40" i="27"/>
  <c r="V40" i="27"/>
  <c r="U40" i="27"/>
  <c r="T40" i="27"/>
  <c r="S40" i="27"/>
  <c r="R40" i="27"/>
  <c r="Q40" i="27"/>
  <c r="P40" i="27"/>
  <c r="O40" i="27"/>
  <c r="N40" i="27"/>
  <c r="M40" i="27"/>
  <c r="L40" i="27"/>
  <c r="K40" i="27"/>
  <c r="J40" i="27"/>
  <c r="I40" i="27"/>
  <c r="H40" i="27"/>
  <c r="G40" i="27"/>
  <c r="F40" i="27"/>
  <c r="E40" i="27"/>
  <c r="D40" i="27"/>
  <c r="AJ39" i="27"/>
  <c r="AI39" i="27"/>
  <c r="AH39" i="27"/>
  <c r="AG39" i="27"/>
  <c r="AF39" i="27"/>
  <c r="AE39" i="27"/>
  <c r="AD39" i="27"/>
  <c r="AC39" i="27"/>
  <c r="AB39" i="27"/>
  <c r="AA39" i="27"/>
  <c r="Z39" i="27"/>
  <c r="Y39" i="27"/>
  <c r="X39" i="27"/>
  <c r="W39" i="27"/>
  <c r="V39" i="27"/>
  <c r="U39" i="27"/>
  <c r="T39" i="27"/>
  <c r="S39" i="27"/>
  <c r="R39" i="27"/>
  <c r="Q39" i="27"/>
  <c r="P39" i="27"/>
  <c r="O39" i="27"/>
  <c r="N39" i="27"/>
  <c r="M39" i="27"/>
  <c r="L39" i="27"/>
  <c r="K39" i="27"/>
  <c r="J39" i="27"/>
  <c r="I39" i="27"/>
  <c r="H39" i="27"/>
  <c r="G39" i="27"/>
  <c r="F39" i="27"/>
  <c r="E39" i="27"/>
  <c r="D39" i="27"/>
  <c r="AJ38" i="27"/>
  <c r="AI38" i="27"/>
  <c r="AH38" i="27"/>
  <c r="AG38" i="27"/>
  <c r="AF38" i="27"/>
  <c r="AE38" i="27"/>
  <c r="AD38" i="27"/>
  <c r="AC38" i="27"/>
  <c r="AB38" i="27"/>
  <c r="AA38" i="27"/>
  <c r="Z38" i="27"/>
  <c r="Y38" i="27"/>
  <c r="X38" i="27"/>
  <c r="W38" i="27"/>
  <c r="V38" i="27"/>
  <c r="U38" i="27"/>
  <c r="T38" i="27"/>
  <c r="S38" i="27"/>
  <c r="R38" i="27"/>
  <c r="Q38" i="27"/>
  <c r="P38" i="27"/>
  <c r="O38" i="27"/>
  <c r="N38" i="27"/>
  <c r="M38" i="27"/>
  <c r="L38" i="27"/>
  <c r="K38" i="27"/>
  <c r="J38" i="27"/>
  <c r="I38" i="27"/>
  <c r="H38" i="27"/>
  <c r="G38" i="27"/>
  <c r="F38" i="27"/>
  <c r="E38" i="27"/>
  <c r="D38" i="27"/>
  <c r="AJ37" i="27"/>
  <c r="AI37" i="27"/>
  <c r="AH37" i="27"/>
  <c r="AG37" i="27"/>
  <c r="AF37" i="27"/>
  <c r="AE37" i="27"/>
  <c r="AD37" i="27"/>
  <c r="AC37" i="27"/>
  <c r="AB37" i="27"/>
  <c r="AA37" i="27"/>
  <c r="Z37" i="27"/>
  <c r="Y37" i="27"/>
  <c r="X37" i="27"/>
  <c r="W37" i="27"/>
  <c r="V37" i="27"/>
  <c r="U37" i="27"/>
  <c r="T37" i="27"/>
  <c r="S37" i="27"/>
  <c r="R37" i="27"/>
  <c r="Q37" i="27"/>
  <c r="P37" i="27"/>
  <c r="O37" i="27"/>
  <c r="N37" i="27"/>
  <c r="M37" i="27"/>
  <c r="L37" i="27"/>
  <c r="K37" i="27"/>
  <c r="J37" i="27"/>
  <c r="I37" i="27"/>
  <c r="H37" i="27"/>
  <c r="G37" i="27"/>
  <c r="F37" i="27"/>
  <c r="E37" i="27"/>
  <c r="D37" i="27"/>
  <c r="AJ44" i="26"/>
  <c r="AI44" i="26"/>
  <c r="AH44" i="26"/>
  <c r="AG44" i="26"/>
  <c r="AF44" i="26"/>
  <c r="AE44" i="26"/>
  <c r="AD44" i="26"/>
  <c r="AC44" i="26"/>
  <c r="AB44" i="26"/>
  <c r="AA44" i="26"/>
  <c r="Z44" i="26"/>
  <c r="Y44" i="26"/>
  <c r="X44" i="26"/>
  <c r="W44" i="26"/>
  <c r="V44" i="26"/>
  <c r="U44" i="26"/>
  <c r="T44" i="26"/>
  <c r="S44" i="26"/>
  <c r="R44" i="26"/>
  <c r="Q44" i="26"/>
  <c r="P44" i="26"/>
  <c r="O44" i="26"/>
  <c r="N44" i="26"/>
  <c r="M44" i="26"/>
  <c r="L44" i="26"/>
  <c r="K44" i="26"/>
  <c r="J44" i="26"/>
  <c r="I44" i="26"/>
  <c r="H44" i="26"/>
  <c r="G44" i="26"/>
  <c r="F44" i="26"/>
  <c r="E44" i="26"/>
  <c r="D44" i="26"/>
  <c r="AJ43" i="26"/>
  <c r="AI43" i="26"/>
  <c r="AH43" i="26"/>
  <c r="AG43" i="26"/>
  <c r="AF43" i="26"/>
  <c r="AE43" i="26"/>
  <c r="AD43" i="26"/>
  <c r="AC43" i="26"/>
  <c r="AB43" i="26"/>
  <c r="AA43" i="26"/>
  <c r="Z43" i="26"/>
  <c r="Y43" i="26"/>
  <c r="X43" i="26"/>
  <c r="W43" i="26"/>
  <c r="V43" i="26"/>
  <c r="U43" i="26"/>
  <c r="T43" i="26"/>
  <c r="S43" i="26"/>
  <c r="R43" i="26"/>
  <c r="Q43" i="26"/>
  <c r="P43" i="26"/>
  <c r="O43" i="26"/>
  <c r="N43" i="26"/>
  <c r="M43" i="26"/>
  <c r="L43" i="26"/>
  <c r="K43" i="26"/>
  <c r="J43" i="26"/>
  <c r="I43" i="26"/>
  <c r="H43" i="26"/>
  <c r="G43" i="26"/>
  <c r="F43" i="26"/>
  <c r="E43" i="26"/>
  <c r="D43" i="26"/>
  <c r="AJ42" i="26"/>
  <c r="AI42" i="26"/>
  <c r="AH42" i="26"/>
  <c r="AG42" i="26"/>
  <c r="AF42" i="26"/>
  <c r="AE42" i="26"/>
  <c r="AD42" i="26"/>
  <c r="AC42" i="26"/>
  <c r="AB42" i="26"/>
  <c r="AA42" i="26"/>
  <c r="Z42" i="26"/>
  <c r="Y42" i="26"/>
  <c r="X42" i="26"/>
  <c r="W42" i="26"/>
  <c r="V42" i="26"/>
  <c r="U42" i="26"/>
  <c r="T42" i="26"/>
  <c r="S42" i="26"/>
  <c r="R42" i="26"/>
  <c r="Q42" i="26"/>
  <c r="P42" i="26"/>
  <c r="O42" i="26"/>
  <c r="N42" i="26"/>
  <c r="M42" i="26"/>
  <c r="L42" i="26"/>
  <c r="K42" i="26"/>
  <c r="J42" i="26"/>
  <c r="I42" i="26"/>
  <c r="H42" i="26"/>
  <c r="G42" i="26"/>
  <c r="F42" i="26"/>
  <c r="E42" i="26"/>
  <c r="D42" i="26"/>
  <c r="AJ41" i="26"/>
  <c r="AI41" i="26"/>
  <c r="AH41" i="26"/>
  <c r="AG41" i="26"/>
  <c r="AF41" i="26"/>
  <c r="AE41" i="26"/>
  <c r="AD41" i="26"/>
  <c r="AC41" i="26"/>
  <c r="AB41" i="26"/>
  <c r="AA41" i="26"/>
  <c r="Z41" i="26"/>
  <c r="Y41" i="26"/>
  <c r="X41" i="26"/>
  <c r="W41" i="26"/>
  <c r="V41" i="26"/>
  <c r="U41" i="26"/>
  <c r="T41" i="26"/>
  <c r="S41" i="26"/>
  <c r="R41" i="26"/>
  <c r="Q41" i="26"/>
  <c r="P41" i="26"/>
  <c r="O41" i="26"/>
  <c r="N41" i="26"/>
  <c r="M41" i="26"/>
  <c r="L41" i="26"/>
  <c r="K41" i="26"/>
  <c r="J41" i="26"/>
  <c r="I41" i="26"/>
  <c r="H41" i="26"/>
  <c r="G41" i="26"/>
  <c r="F41" i="26"/>
  <c r="E41" i="26"/>
  <c r="D41" i="26"/>
  <c r="AJ40" i="26"/>
  <c r="AI40" i="26"/>
  <c r="AH40" i="26"/>
  <c r="AG40" i="26"/>
  <c r="AF40" i="26"/>
  <c r="AE40" i="26"/>
  <c r="AD40" i="26"/>
  <c r="AC40" i="26"/>
  <c r="AB40" i="26"/>
  <c r="AA40" i="26"/>
  <c r="Z40" i="26"/>
  <c r="Y40" i="26"/>
  <c r="X40" i="26"/>
  <c r="W40" i="26"/>
  <c r="V40" i="26"/>
  <c r="U40" i="26"/>
  <c r="T40" i="26"/>
  <c r="S40" i="26"/>
  <c r="R40" i="26"/>
  <c r="Q40" i="26"/>
  <c r="P40" i="26"/>
  <c r="O40" i="26"/>
  <c r="N40" i="26"/>
  <c r="M40" i="26"/>
  <c r="L40" i="26"/>
  <c r="K40" i="26"/>
  <c r="J40" i="26"/>
  <c r="I40" i="26"/>
  <c r="H40" i="26"/>
  <c r="G40" i="26"/>
  <c r="F40" i="26"/>
  <c r="E40" i="26"/>
  <c r="D40" i="26"/>
  <c r="AJ39" i="26"/>
  <c r="AI39" i="26"/>
  <c r="AH39" i="26"/>
  <c r="AG39" i="26"/>
  <c r="AF39" i="26"/>
  <c r="AE39" i="26"/>
  <c r="AD39" i="26"/>
  <c r="AC39" i="26"/>
  <c r="AB39" i="26"/>
  <c r="AA39" i="26"/>
  <c r="Z39" i="26"/>
  <c r="Y39" i="26"/>
  <c r="X39" i="26"/>
  <c r="W39" i="26"/>
  <c r="V39" i="26"/>
  <c r="U39" i="26"/>
  <c r="T39" i="26"/>
  <c r="S39" i="26"/>
  <c r="R39" i="26"/>
  <c r="Q39" i="26"/>
  <c r="P39" i="26"/>
  <c r="O39" i="26"/>
  <c r="N39" i="26"/>
  <c r="M39" i="26"/>
  <c r="L39" i="26"/>
  <c r="K39" i="26"/>
  <c r="J39" i="26"/>
  <c r="I39" i="26"/>
  <c r="H39" i="26"/>
  <c r="G39" i="26"/>
  <c r="F39" i="26"/>
  <c r="E39" i="26"/>
  <c r="D39" i="26"/>
  <c r="AJ38" i="26"/>
  <c r="AI38" i="26"/>
  <c r="AH38" i="26"/>
  <c r="AG38" i="26"/>
  <c r="AF38" i="26"/>
  <c r="AE38" i="26"/>
  <c r="AD38" i="26"/>
  <c r="AC38" i="26"/>
  <c r="AB38" i="26"/>
  <c r="AA38" i="26"/>
  <c r="Z38" i="26"/>
  <c r="Y38" i="26"/>
  <c r="X38" i="26"/>
  <c r="W38" i="26"/>
  <c r="V38" i="26"/>
  <c r="U38" i="26"/>
  <c r="T38" i="26"/>
  <c r="S38" i="26"/>
  <c r="R38" i="26"/>
  <c r="Q38" i="26"/>
  <c r="P38" i="26"/>
  <c r="O38" i="26"/>
  <c r="N38" i="26"/>
  <c r="M38" i="26"/>
  <c r="L38" i="26"/>
  <c r="K38" i="26"/>
  <c r="J38" i="26"/>
  <c r="I38" i="26"/>
  <c r="H38" i="26"/>
  <c r="G38" i="26"/>
  <c r="F38" i="26"/>
  <c r="E38" i="26"/>
  <c r="D38" i="26"/>
  <c r="AJ37" i="26"/>
  <c r="AI37" i="26"/>
  <c r="AH37" i="26"/>
  <c r="AG37" i="26"/>
  <c r="AF37" i="26"/>
  <c r="AE37" i="26"/>
  <c r="AD37" i="26"/>
  <c r="AC37" i="26"/>
  <c r="AB37" i="26"/>
  <c r="AA37" i="26"/>
  <c r="Z37" i="26"/>
  <c r="Y37" i="26"/>
  <c r="X37" i="26"/>
  <c r="W37" i="26"/>
  <c r="V37" i="26"/>
  <c r="U37" i="26"/>
  <c r="T37" i="26"/>
  <c r="S37" i="26"/>
  <c r="R37" i="26"/>
  <c r="Q37" i="26"/>
  <c r="P37" i="26"/>
  <c r="O37" i="26"/>
  <c r="N37" i="26"/>
  <c r="M37" i="26"/>
  <c r="L37" i="26"/>
  <c r="K37" i="26"/>
  <c r="J37" i="26"/>
  <c r="I37" i="26"/>
  <c r="H37" i="26"/>
  <c r="G37" i="26"/>
  <c r="F37" i="26"/>
  <c r="E37" i="26"/>
  <c r="D37" i="26"/>
  <c r="AJ44" i="25"/>
  <c r="AI44" i="25"/>
  <c r="AH44" i="25"/>
  <c r="AG44" i="25"/>
  <c r="AF44" i="25"/>
  <c r="AE44" i="25"/>
  <c r="AD44" i="25"/>
  <c r="AC44" i="25"/>
  <c r="AB44" i="25"/>
  <c r="AA44" i="25"/>
  <c r="Z44" i="25"/>
  <c r="Y44" i="25"/>
  <c r="X44" i="25"/>
  <c r="W44" i="25"/>
  <c r="V44" i="25"/>
  <c r="U44" i="25"/>
  <c r="T44" i="25"/>
  <c r="S44" i="25"/>
  <c r="R44" i="25"/>
  <c r="Q44" i="25"/>
  <c r="P44" i="25"/>
  <c r="O44" i="25"/>
  <c r="N44" i="25"/>
  <c r="M44" i="25"/>
  <c r="L44" i="25"/>
  <c r="K44" i="25"/>
  <c r="J44" i="25"/>
  <c r="I44" i="25"/>
  <c r="H44" i="25"/>
  <c r="G44" i="25"/>
  <c r="F44" i="25"/>
  <c r="E44" i="25"/>
  <c r="D44" i="25"/>
  <c r="AJ43" i="25"/>
  <c r="AI43" i="25"/>
  <c r="AH43" i="25"/>
  <c r="AG43" i="25"/>
  <c r="AF43" i="25"/>
  <c r="AE43" i="25"/>
  <c r="AD43" i="25"/>
  <c r="AC43" i="25"/>
  <c r="AB43" i="25"/>
  <c r="AA43" i="25"/>
  <c r="Z43" i="25"/>
  <c r="Y43" i="25"/>
  <c r="X43" i="25"/>
  <c r="W43" i="25"/>
  <c r="V43" i="25"/>
  <c r="U43" i="25"/>
  <c r="T43" i="25"/>
  <c r="S43" i="25"/>
  <c r="R43" i="25"/>
  <c r="Q43" i="25"/>
  <c r="P43" i="25"/>
  <c r="O43" i="25"/>
  <c r="N43" i="25"/>
  <c r="M43" i="25"/>
  <c r="L43" i="25"/>
  <c r="K43" i="25"/>
  <c r="J43" i="25"/>
  <c r="I43" i="25"/>
  <c r="H43" i="25"/>
  <c r="G43" i="25"/>
  <c r="F43" i="25"/>
  <c r="E43" i="25"/>
  <c r="D43" i="25"/>
  <c r="AJ42" i="25"/>
  <c r="AI42" i="25"/>
  <c r="AH42" i="25"/>
  <c r="AG42" i="25"/>
  <c r="AF42" i="25"/>
  <c r="AE42" i="25"/>
  <c r="AD42" i="25"/>
  <c r="AC42" i="25"/>
  <c r="AB42" i="25"/>
  <c r="AA42" i="25"/>
  <c r="Z42" i="25"/>
  <c r="Y42" i="25"/>
  <c r="X42" i="25"/>
  <c r="W42" i="25"/>
  <c r="V42" i="25"/>
  <c r="U42" i="25"/>
  <c r="T42" i="25"/>
  <c r="S42" i="25"/>
  <c r="R42" i="25"/>
  <c r="Q42" i="25"/>
  <c r="P42" i="25"/>
  <c r="O42" i="25"/>
  <c r="N42" i="25"/>
  <c r="M42" i="25"/>
  <c r="L42" i="25"/>
  <c r="K42" i="25"/>
  <c r="J42" i="25"/>
  <c r="I42" i="25"/>
  <c r="H42" i="25"/>
  <c r="G42" i="25"/>
  <c r="F42" i="25"/>
  <c r="E42" i="25"/>
  <c r="D42" i="25"/>
  <c r="AJ41" i="25"/>
  <c r="AI41" i="25"/>
  <c r="AH41" i="25"/>
  <c r="AG41" i="25"/>
  <c r="AF41" i="25"/>
  <c r="AE41" i="25"/>
  <c r="AD41" i="25"/>
  <c r="AC41" i="25"/>
  <c r="AB41" i="25"/>
  <c r="AA41" i="25"/>
  <c r="Z41" i="25"/>
  <c r="Y41" i="25"/>
  <c r="X41" i="25"/>
  <c r="W41" i="25"/>
  <c r="V41" i="25"/>
  <c r="U41" i="25"/>
  <c r="T41" i="25"/>
  <c r="S41" i="25"/>
  <c r="R41" i="25"/>
  <c r="Q41" i="25"/>
  <c r="P41" i="25"/>
  <c r="O41" i="25"/>
  <c r="N41" i="25"/>
  <c r="M41" i="25"/>
  <c r="L41" i="25"/>
  <c r="K41" i="25"/>
  <c r="J41" i="25"/>
  <c r="I41" i="25"/>
  <c r="H41" i="25"/>
  <c r="G41" i="25"/>
  <c r="F41" i="25"/>
  <c r="E41" i="25"/>
  <c r="D41" i="25"/>
  <c r="AJ40" i="25"/>
  <c r="AI40" i="25"/>
  <c r="AH40" i="25"/>
  <c r="AG40" i="25"/>
  <c r="AF40" i="25"/>
  <c r="AE40" i="25"/>
  <c r="AD40" i="25"/>
  <c r="AC40" i="25"/>
  <c r="AB40" i="25"/>
  <c r="AA40" i="25"/>
  <c r="Z40" i="25"/>
  <c r="Y40" i="25"/>
  <c r="X40" i="25"/>
  <c r="W40" i="25"/>
  <c r="V40" i="25"/>
  <c r="U40" i="25"/>
  <c r="T40" i="25"/>
  <c r="S40" i="25"/>
  <c r="R40" i="25"/>
  <c r="Q40" i="25"/>
  <c r="P40" i="25"/>
  <c r="O40" i="25"/>
  <c r="N40" i="25"/>
  <c r="M40" i="25"/>
  <c r="L40" i="25"/>
  <c r="K40" i="25"/>
  <c r="J40" i="25"/>
  <c r="I40" i="25"/>
  <c r="H40" i="25"/>
  <c r="G40" i="25"/>
  <c r="F40" i="25"/>
  <c r="E40" i="25"/>
  <c r="D40" i="25"/>
  <c r="AJ39" i="25"/>
  <c r="AI39" i="25"/>
  <c r="AH39" i="25"/>
  <c r="AG39" i="25"/>
  <c r="AF39" i="25"/>
  <c r="AE39" i="25"/>
  <c r="AD39" i="25"/>
  <c r="AC39" i="25"/>
  <c r="AB39" i="25"/>
  <c r="AA39" i="25"/>
  <c r="Z39" i="25"/>
  <c r="Y39" i="25"/>
  <c r="X39" i="25"/>
  <c r="W39" i="25"/>
  <c r="V39" i="25"/>
  <c r="U39" i="25"/>
  <c r="T39" i="25"/>
  <c r="S39" i="25"/>
  <c r="R39" i="25"/>
  <c r="Q39" i="25"/>
  <c r="P39" i="25"/>
  <c r="O39" i="25"/>
  <c r="N39" i="25"/>
  <c r="M39" i="25"/>
  <c r="L39" i="25"/>
  <c r="K39" i="25"/>
  <c r="J39" i="25"/>
  <c r="I39" i="25"/>
  <c r="H39" i="25"/>
  <c r="G39" i="25"/>
  <c r="F39" i="25"/>
  <c r="E39" i="25"/>
  <c r="D39" i="25"/>
  <c r="AJ38" i="25"/>
  <c r="AI38" i="25"/>
  <c r="AH38" i="25"/>
  <c r="AG38" i="25"/>
  <c r="AF38" i="25"/>
  <c r="AE38" i="25"/>
  <c r="AD38" i="25"/>
  <c r="AC38" i="25"/>
  <c r="AB38" i="25"/>
  <c r="AA38" i="25"/>
  <c r="Z38" i="25"/>
  <c r="Y38" i="25"/>
  <c r="X38" i="25"/>
  <c r="W38" i="25"/>
  <c r="V38" i="25"/>
  <c r="U38" i="25"/>
  <c r="T38" i="25"/>
  <c r="S38" i="25"/>
  <c r="R38" i="25"/>
  <c r="Q38" i="25"/>
  <c r="P38" i="25"/>
  <c r="O38" i="25"/>
  <c r="N38" i="25"/>
  <c r="M38" i="25"/>
  <c r="L38" i="25"/>
  <c r="K38" i="25"/>
  <c r="J38" i="25"/>
  <c r="I38" i="25"/>
  <c r="H38" i="25"/>
  <c r="G38" i="25"/>
  <c r="F38" i="25"/>
  <c r="E38" i="25"/>
  <c r="D38" i="25"/>
  <c r="AJ37" i="25"/>
  <c r="AI37" i="25"/>
  <c r="AH37" i="25"/>
  <c r="AG37" i="25"/>
  <c r="AF37" i="25"/>
  <c r="AE37" i="25"/>
  <c r="AD37" i="25"/>
  <c r="AC37" i="25"/>
  <c r="AB37" i="25"/>
  <c r="AA37" i="25"/>
  <c r="Z37" i="25"/>
  <c r="Y37" i="25"/>
  <c r="X37" i="25"/>
  <c r="W37" i="25"/>
  <c r="V37" i="25"/>
  <c r="U37" i="25"/>
  <c r="T37" i="25"/>
  <c r="S37" i="25"/>
  <c r="R37" i="25"/>
  <c r="Q37" i="25"/>
  <c r="P37" i="25"/>
  <c r="O37" i="25"/>
  <c r="N37" i="25"/>
  <c r="M37" i="25"/>
  <c r="L37" i="25"/>
  <c r="K37" i="25"/>
  <c r="J37" i="25"/>
  <c r="I37" i="25"/>
  <c r="H37" i="25"/>
  <c r="G37" i="25"/>
  <c r="F37" i="25"/>
  <c r="E37" i="25"/>
  <c r="D37" i="25"/>
  <c r="AJ44" i="24"/>
  <c r="AI44" i="24"/>
  <c r="AH44" i="24"/>
  <c r="AG44" i="24"/>
  <c r="AF44" i="24"/>
  <c r="AE44" i="24"/>
  <c r="AD44" i="24"/>
  <c r="AC44" i="24"/>
  <c r="AB44" i="24"/>
  <c r="AA44" i="24"/>
  <c r="Z44" i="24"/>
  <c r="Y44" i="24"/>
  <c r="X44" i="24"/>
  <c r="W44" i="24"/>
  <c r="V44" i="24"/>
  <c r="U44" i="24"/>
  <c r="T44" i="24"/>
  <c r="S44" i="24"/>
  <c r="R44" i="24"/>
  <c r="Q44" i="24"/>
  <c r="P44" i="24"/>
  <c r="O44" i="24"/>
  <c r="N44" i="24"/>
  <c r="M44" i="24"/>
  <c r="L44" i="24"/>
  <c r="K44" i="24"/>
  <c r="J44" i="24"/>
  <c r="I44" i="24"/>
  <c r="H44" i="24"/>
  <c r="G44" i="24"/>
  <c r="F44" i="24"/>
  <c r="E44" i="24"/>
  <c r="D44" i="24"/>
  <c r="AJ43" i="24"/>
  <c r="AI43" i="24"/>
  <c r="AH43" i="24"/>
  <c r="AG43" i="24"/>
  <c r="AF43" i="24"/>
  <c r="AE43" i="24"/>
  <c r="AD43" i="24"/>
  <c r="AC43" i="24"/>
  <c r="AB43" i="24"/>
  <c r="AA43" i="24"/>
  <c r="Z43" i="24"/>
  <c r="Y43" i="24"/>
  <c r="X43" i="24"/>
  <c r="W43" i="24"/>
  <c r="V43" i="24"/>
  <c r="U43" i="24"/>
  <c r="T43" i="24"/>
  <c r="S43" i="24"/>
  <c r="R43" i="24"/>
  <c r="Q43" i="24"/>
  <c r="P43" i="24"/>
  <c r="O43" i="24"/>
  <c r="N43" i="24"/>
  <c r="M43" i="24"/>
  <c r="L43" i="24"/>
  <c r="K43" i="24"/>
  <c r="J43" i="24"/>
  <c r="I43" i="24"/>
  <c r="H43" i="24"/>
  <c r="G43" i="24"/>
  <c r="F43" i="24"/>
  <c r="E43" i="24"/>
  <c r="D43" i="24"/>
  <c r="AJ42" i="24"/>
  <c r="AI42" i="24"/>
  <c r="AH42" i="24"/>
  <c r="AG42" i="24"/>
  <c r="AF42" i="24"/>
  <c r="AE42" i="24"/>
  <c r="AD42" i="24"/>
  <c r="AC42" i="24"/>
  <c r="AB42" i="24"/>
  <c r="AA42" i="24"/>
  <c r="Z42" i="24"/>
  <c r="Y42" i="24"/>
  <c r="X42" i="24"/>
  <c r="W42" i="24"/>
  <c r="V42" i="24"/>
  <c r="U42" i="24"/>
  <c r="T42" i="24"/>
  <c r="S42" i="24"/>
  <c r="R42" i="24"/>
  <c r="Q42" i="24"/>
  <c r="P42" i="24"/>
  <c r="O42" i="24"/>
  <c r="N42" i="24"/>
  <c r="M42" i="24"/>
  <c r="L42" i="24"/>
  <c r="K42" i="24"/>
  <c r="J42" i="24"/>
  <c r="I42" i="24"/>
  <c r="H42" i="24"/>
  <c r="G42" i="24"/>
  <c r="F42" i="24"/>
  <c r="E42" i="24"/>
  <c r="D42" i="24"/>
  <c r="AJ41" i="24"/>
  <c r="AI41" i="24"/>
  <c r="AH41" i="24"/>
  <c r="AG41" i="24"/>
  <c r="AF41" i="24"/>
  <c r="AE41" i="24"/>
  <c r="AD41" i="24"/>
  <c r="AC41" i="24"/>
  <c r="AB41" i="24"/>
  <c r="AA41" i="24"/>
  <c r="Z41" i="24"/>
  <c r="Y41" i="24"/>
  <c r="X41" i="24"/>
  <c r="W41" i="24"/>
  <c r="V41" i="24"/>
  <c r="U41" i="24"/>
  <c r="T41" i="24"/>
  <c r="S41" i="24"/>
  <c r="R41" i="24"/>
  <c r="Q41" i="24"/>
  <c r="P41" i="24"/>
  <c r="O41" i="24"/>
  <c r="N41" i="24"/>
  <c r="M41" i="24"/>
  <c r="L41" i="24"/>
  <c r="K41" i="24"/>
  <c r="J41" i="24"/>
  <c r="I41" i="24"/>
  <c r="H41" i="24"/>
  <c r="G41" i="24"/>
  <c r="F41" i="24"/>
  <c r="E41" i="24"/>
  <c r="D41" i="24"/>
  <c r="AJ40" i="24"/>
  <c r="AI40" i="24"/>
  <c r="AH40" i="24"/>
  <c r="AG40" i="24"/>
  <c r="AF40" i="24"/>
  <c r="AE40" i="24"/>
  <c r="AD40" i="24"/>
  <c r="AC40" i="24"/>
  <c r="AB40" i="24"/>
  <c r="AA40" i="24"/>
  <c r="Z40" i="24"/>
  <c r="Y40" i="24"/>
  <c r="X40" i="24"/>
  <c r="W40" i="24"/>
  <c r="V40" i="24"/>
  <c r="U40" i="24"/>
  <c r="T40" i="24"/>
  <c r="S40" i="24"/>
  <c r="R40" i="24"/>
  <c r="Q40" i="24"/>
  <c r="P40" i="24"/>
  <c r="O40" i="24"/>
  <c r="N40" i="24"/>
  <c r="M40" i="24"/>
  <c r="L40" i="24"/>
  <c r="K40" i="24"/>
  <c r="J40" i="24"/>
  <c r="I40" i="24"/>
  <c r="H40" i="24"/>
  <c r="G40" i="24"/>
  <c r="F40" i="24"/>
  <c r="E40" i="24"/>
  <c r="D40" i="24"/>
  <c r="AJ39" i="24"/>
  <c r="AI39" i="24"/>
  <c r="AH39" i="24"/>
  <c r="AG39" i="24"/>
  <c r="AF39" i="24"/>
  <c r="AE39" i="24"/>
  <c r="AD39" i="24"/>
  <c r="AC39" i="24"/>
  <c r="AB39" i="24"/>
  <c r="AA39" i="24"/>
  <c r="Z39" i="24"/>
  <c r="Y39" i="24"/>
  <c r="X39" i="24"/>
  <c r="W39" i="24"/>
  <c r="V39" i="24"/>
  <c r="U39" i="24"/>
  <c r="T39" i="24"/>
  <c r="S39" i="24"/>
  <c r="R39" i="24"/>
  <c r="Q39" i="24"/>
  <c r="P39" i="24"/>
  <c r="O39" i="24"/>
  <c r="N39" i="24"/>
  <c r="M39" i="24"/>
  <c r="L39" i="24"/>
  <c r="K39" i="24"/>
  <c r="J39" i="24"/>
  <c r="I39" i="24"/>
  <c r="H39" i="24"/>
  <c r="G39" i="24"/>
  <c r="F39" i="24"/>
  <c r="E39" i="24"/>
  <c r="D39" i="24"/>
  <c r="AJ38" i="24"/>
  <c r="AI38" i="24"/>
  <c r="AH38" i="24"/>
  <c r="AG38" i="24"/>
  <c r="AF38" i="24"/>
  <c r="AE38" i="24"/>
  <c r="AD38" i="24"/>
  <c r="AC38" i="24"/>
  <c r="AB38" i="24"/>
  <c r="AA38" i="24"/>
  <c r="Z38" i="24"/>
  <c r="Y38" i="24"/>
  <c r="X38" i="24"/>
  <c r="W38" i="24"/>
  <c r="V38" i="24"/>
  <c r="U38" i="24"/>
  <c r="T38" i="24"/>
  <c r="S38" i="24"/>
  <c r="R38" i="24"/>
  <c r="Q38" i="24"/>
  <c r="P38" i="24"/>
  <c r="O38" i="24"/>
  <c r="N38" i="24"/>
  <c r="M38" i="24"/>
  <c r="L38" i="24"/>
  <c r="K38" i="24"/>
  <c r="J38" i="24"/>
  <c r="I38" i="24"/>
  <c r="H38" i="24"/>
  <c r="G38" i="24"/>
  <c r="F38" i="24"/>
  <c r="E38" i="24"/>
  <c r="D38" i="24"/>
  <c r="AJ37" i="24"/>
  <c r="AI37" i="24"/>
  <c r="AH37" i="24"/>
  <c r="AG37" i="24"/>
  <c r="AF37" i="24"/>
  <c r="AE37" i="24"/>
  <c r="AD37" i="24"/>
  <c r="AC37" i="24"/>
  <c r="AB37" i="24"/>
  <c r="AA37" i="24"/>
  <c r="Z37" i="24"/>
  <c r="Y37" i="24"/>
  <c r="X37" i="24"/>
  <c r="W37" i="24"/>
  <c r="V37" i="24"/>
  <c r="U37" i="24"/>
  <c r="T37" i="24"/>
  <c r="S37" i="24"/>
  <c r="R37" i="24"/>
  <c r="Q37" i="24"/>
  <c r="P37" i="24"/>
  <c r="O37" i="24"/>
  <c r="N37" i="24"/>
  <c r="M37" i="24"/>
  <c r="L37" i="24"/>
  <c r="K37" i="24"/>
  <c r="J37" i="24"/>
  <c r="I37" i="24"/>
  <c r="H37" i="24"/>
  <c r="G37" i="24"/>
  <c r="F37" i="24"/>
  <c r="E37" i="24"/>
  <c r="D37" i="24"/>
  <c r="AJ44" i="23"/>
  <c r="AI44" i="23"/>
  <c r="AH44" i="23"/>
  <c r="AG44" i="23"/>
  <c r="AF44" i="23"/>
  <c r="AE44" i="23"/>
  <c r="AD44" i="23"/>
  <c r="AC44" i="23"/>
  <c r="AB44" i="23"/>
  <c r="AA44" i="23"/>
  <c r="Z44" i="23"/>
  <c r="Y44" i="23"/>
  <c r="X44" i="23"/>
  <c r="W44" i="23"/>
  <c r="V44" i="23"/>
  <c r="U44" i="23"/>
  <c r="T44" i="23"/>
  <c r="S44" i="23"/>
  <c r="R44" i="23"/>
  <c r="Q44" i="23"/>
  <c r="P44" i="23"/>
  <c r="O44" i="23"/>
  <c r="N44" i="23"/>
  <c r="M44" i="23"/>
  <c r="L44" i="23"/>
  <c r="K44" i="23"/>
  <c r="J44" i="23"/>
  <c r="I44" i="23"/>
  <c r="H44" i="23"/>
  <c r="G44" i="23"/>
  <c r="F44" i="23"/>
  <c r="E44" i="23"/>
  <c r="D44" i="23"/>
  <c r="AJ43" i="23"/>
  <c r="AI43" i="23"/>
  <c r="AH43" i="23"/>
  <c r="AG43" i="23"/>
  <c r="AF43" i="23"/>
  <c r="AE43" i="23"/>
  <c r="AD43" i="23"/>
  <c r="AC43" i="23"/>
  <c r="AB43" i="23"/>
  <c r="AA43" i="23"/>
  <c r="Z43" i="23"/>
  <c r="Y43" i="23"/>
  <c r="X43" i="23"/>
  <c r="W43" i="23"/>
  <c r="V43" i="23"/>
  <c r="U43" i="23"/>
  <c r="T43" i="23"/>
  <c r="S43" i="23"/>
  <c r="R43" i="23"/>
  <c r="Q43" i="23"/>
  <c r="P43" i="23"/>
  <c r="O43" i="23"/>
  <c r="N43" i="23"/>
  <c r="M43" i="23"/>
  <c r="L43" i="23"/>
  <c r="K43" i="23"/>
  <c r="J43" i="23"/>
  <c r="I43" i="23"/>
  <c r="H43" i="23"/>
  <c r="G43" i="23"/>
  <c r="F43" i="23"/>
  <c r="E43" i="23"/>
  <c r="D43" i="23"/>
  <c r="AJ42" i="23"/>
  <c r="AI42" i="23"/>
  <c r="AH42" i="23"/>
  <c r="AG42" i="23"/>
  <c r="AF42" i="23"/>
  <c r="AE42" i="23"/>
  <c r="AD42" i="23"/>
  <c r="AC42" i="23"/>
  <c r="AB42" i="23"/>
  <c r="AA42" i="23"/>
  <c r="Z42" i="23"/>
  <c r="Y42" i="23"/>
  <c r="X42" i="23"/>
  <c r="W42" i="23"/>
  <c r="V42" i="23"/>
  <c r="U42" i="23"/>
  <c r="T42" i="23"/>
  <c r="S42" i="23"/>
  <c r="R42" i="23"/>
  <c r="Q42" i="23"/>
  <c r="P42" i="23"/>
  <c r="O42" i="23"/>
  <c r="N42" i="23"/>
  <c r="M42" i="23"/>
  <c r="L42" i="23"/>
  <c r="K42" i="23"/>
  <c r="J42" i="23"/>
  <c r="I42" i="23"/>
  <c r="H42" i="23"/>
  <c r="G42" i="23"/>
  <c r="F42" i="23"/>
  <c r="E42" i="23"/>
  <c r="D42" i="23"/>
  <c r="AJ41" i="23"/>
  <c r="AI41" i="23"/>
  <c r="AH41" i="23"/>
  <c r="AG41" i="23"/>
  <c r="AF41" i="23"/>
  <c r="AE41" i="23"/>
  <c r="AD41" i="23"/>
  <c r="AC41" i="23"/>
  <c r="AB41" i="23"/>
  <c r="AA41" i="23"/>
  <c r="Z41" i="23"/>
  <c r="Y41" i="23"/>
  <c r="X41" i="23"/>
  <c r="W41" i="23"/>
  <c r="V41" i="23"/>
  <c r="U41" i="23"/>
  <c r="T41" i="23"/>
  <c r="S41" i="23"/>
  <c r="R41" i="23"/>
  <c r="Q41" i="23"/>
  <c r="P41" i="23"/>
  <c r="O41" i="23"/>
  <c r="N41" i="23"/>
  <c r="M41" i="23"/>
  <c r="L41" i="23"/>
  <c r="K41" i="23"/>
  <c r="J41" i="23"/>
  <c r="I41" i="23"/>
  <c r="H41" i="23"/>
  <c r="G41" i="23"/>
  <c r="F41" i="23"/>
  <c r="E41" i="23"/>
  <c r="D41" i="23"/>
  <c r="AJ40" i="23"/>
  <c r="AI40" i="23"/>
  <c r="AH40" i="23"/>
  <c r="AG40" i="23"/>
  <c r="AF40" i="23"/>
  <c r="AE40" i="23"/>
  <c r="AD40" i="23"/>
  <c r="AC40" i="23"/>
  <c r="AB40" i="23"/>
  <c r="AA40" i="23"/>
  <c r="Z40" i="23"/>
  <c r="Y40" i="23"/>
  <c r="X40" i="23"/>
  <c r="W40" i="23"/>
  <c r="V40" i="23"/>
  <c r="U40" i="23"/>
  <c r="T40" i="23"/>
  <c r="S40" i="23"/>
  <c r="R40" i="23"/>
  <c r="Q40" i="23"/>
  <c r="P40" i="23"/>
  <c r="O40" i="23"/>
  <c r="N40" i="23"/>
  <c r="M40" i="23"/>
  <c r="L40" i="23"/>
  <c r="K40" i="23"/>
  <c r="J40" i="23"/>
  <c r="I40" i="23"/>
  <c r="H40" i="23"/>
  <c r="G40" i="23"/>
  <c r="F40" i="23"/>
  <c r="E40" i="23"/>
  <c r="D40" i="23"/>
  <c r="AJ39" i="23"/>
  <c r="AI39" i="23"/>
  <c r="AH39" i="23"/>
  <c r="AG39" i="23"/>
  <c r="AF39" i="23"/>
  <c r="AE39" i="23"/>
  <c r="AD39" i="23"/>
  <c r="AC39" i="23"/>
  <c r="AB39" i="23"/>
  <c r="AA39" i="23"/>
  <c r="Z39" i="23"/>
  <c r="Y39" i="23"/>
  <c r="X39" i="23"/>
  <c r="W39" i="23"/>
  <c r="V39" i="23"/>
  <c r="U39" i="23"/>
  <c r="T39" i="23"/>
  <c r="S39" i="23"/>
  <c r="R39" i="23"/>
  <c r="Q39" i="23"/>
  <c r="P39" i="23"/>
  <c r="O39" i="23"/>
  <c r="N39" i="23"/>
  <c r="M39" i="23"/>
  <c r="L39" i="23"/>
  <c r="K39" i="23"/>
  <c r="J39" i="23"/>
  <c r="I39" i="23"/>
  <c r="H39" i="23"/>
  <c r="G39" i="23"/>
  <c r="F39" i="23"/>
  <c r="E39" i="23"/>
  <c r="D39" i="23"/>
  <c r="AJ38" i="23"/>
  <c r="AI38" i="23"/>
  <c r="AH38" i="23"/>
  <c r="AG38" i="23"/>
  <c r="AF38" i="23"/>
  <c r="AE38" i="23"/>
  <c r="AD38" i="23"/>
  <c r="AC38" i="23"/>
  <c r="AB38" i="23"/>
  <c r="AA38" i="23"/>
  <c r="Z38" i="23"/>
  <c r="Y38" i="23"/>
  <c r="X38" i="23"/>
  <c r="W38" i="23"/>
  <c r="V38" i="23"/>
  <c r="U38" i="23"/>
  <c r="T38" i="23"/>
  <c r="S38" i="23"/>
  <c r="R38" i="23"/>
  <c r="Q38" i="23"/>
  <c r="P38" i="23"/>
  <c r="O38" i="23"/>
  <c r="N38" i="23"/>
  <c r="M38" i="23"/>
  <c r="L38" i="23"/>
  <c r="K38" i="23"/>
  <c r="J38" i="23"/>
  <c r="I38" i="23"/>
  <c r="H38" i="23"/>
  <c r="G38" i="23"/>
  <c r="F38" i="23"/>
  <c r="E38" i="23"/>
  <c r="D38" i="23"/>
  <c r="AJ37" i="23"/>
  <c r="AI37" i="23"/>
  <c r="AH37" i="23"/>
  <c r="AG37" i="23"/>
  <c r="AF37" i="23"/>
  <c r="AE37" i="23"/>
  <c r="AD37" i="23"/>
  <c r="AC37" i="23"/>
  <c r="AB37" i="23"/>
  <c r="AA37" i="23"/>
  <c r="Z37" i="23"/>
  <c r="Y37" i="23"/>
  <c r="X37" i="23"/>
  <c r="W37" i="23"/>
  <c r="V37" i="23"/>
  <c r="U37" i="23"/>
  <c r="T37" i="23"/>
  <c r="S37" i="23"/>
  <c r="R37" i="23"/>
  <c r="Q37" i="23"/>
  <c r="P37" i="23"/>
  <c r="O37" i="23"/>
  <c r="N37" i="23"/>
  <c r="M37" i="23"/>
  <c r="L37" i="23"/>
  <c r="K37" i="23"/>
  <c r="J37" i="23"/>
  <c r="I37" i="23"/>
  <c r="H37" i="23"/>
  <c r="G37" i="23"/>
  <c r="F37" i="23"/>
  <c r="E37" i="23"/>
  <c r="D37" i="23"/>
  <c r="AJ44" i="22"/>
  <c r="AI44" i="22"/>
  <c r="AH44" i="22"/>
  <c r="AG44" i="22"/>
  <c r="AF44" i="22"/>
  <c r="AE44" i="22"/>
  <c r="AD44" i="22"/>
  <c r="AC44" i="22"/>
  <c r="AB44" i="22"/>
  <c r="AA44" i="22"/>
  <c r="Z44" i="22"/>
  <c r="Y44" i="22"/>
  <c r="X44" i="22"/>
  <c r="W44" i="22"/>
  <c r="V44" i="22"/>
  <c r="U44" i="22"/>
  <c r="T44" i="22"/>
  <c r="S44" i="22"/>
  <c r="R44" i="22"/>
  <c r="Q44" i="22"/>
  <c r="P44" i="22"/>
  <c r="O44" i="22"/>
  <c r="N44" i="22"/>
  <c r="M44" i="22"/>
  <c r="L44" i="22"/>
  <c r="K44" i="22"/>
  <c r="J44" i="22"/>
  <c r="I44" i="22"/>
  <c r="H44" i="22"/>
  <c r="G44" i="22"/>
  <c r="F44" i="22"/>
  <c r="E44" i="22"/>
  <c r="D44" i="22"/>
  <c r="AJ43" i="22"/>
  <c r="AI43" i="22"/>
  <c r="AH43" i="22"/>
  <c r="AG43" i="22"/>
  <c r="AF43" i="22"/>
  <c r="AE43" i="22"/>
  <c r="AD43" i="22"/>
  <c r="AC43" i="22"/>
  <c r="AB43" i="22"/>
  <c r="AA43" i="22"/>
  <c r="Z43" i="22"/>
  <c r="Y43" i="22"/>
  <c r="X43" i="22"/>
  <c r="W43" i="22"/>
  <c r="V43" i="22"/>
  <c r="U43" i="22"/>
  <c r="T43" i="22"/>
  <c r="S43" i="22"/>
  <c r="R43" i="22"/>
  <c r="Q43" i="22"/>
  <c r="P43" i="22"/>
  <c r="O43" i="22"/>
  <c r="N43" i="22"/>
  <c r="M43" i="22"/>
  <c r="L43" i="22"/>
  <c r="K43" i="22"/>
  <c r="J43" i="22"/>
  <c r="I43" i="22"/>
  <c r="H43" i="22"/>
  <c r="G43" i="22"/>
  <c r="F43" i="22"/>
  <c r="E43" i="22"/>
  <c r="D43" i="22"/>
  <c r="AJ42" i="22"/>
  <c r="AI42" i="22"/>
  <c r="AH42" i="22"/>
  <c r="AG42" i="22"/>
  <c r="AF42" i="22"/>
  <c r="AE42" i="22"/>
  <c r="AD42" i="22"/>
  <c r="AC42" i="22"/>
  <c r="AB42" i="22"/>
  <c r="AA42" i="22"/>
  <c r="Z42" i="22"/>
  <c r="Y42" i="22"/>
  <c r="X42" i="22"/>
  <c r="W42" i="22"/>
  <c r="V42" i="22"/>
  <c r="U42" i="22"/>
  <c r="T42" i="22"/>
  <c r="S42" i="22"/>
  <c r="R42" i="22"/>
  <c r="Q42" i="22"/>
  <c r="P42" i="22"/>
  <c r="O42" i="22"/>
  <c r="N42" i="22"/>
  <c r="M42" i="22"/>
  <c r="L42" i="22"/>
  <c r="K42" i="22"/>
  <c r="J42" i="22"/>
  <c r="I42" i="22"/>
  <c r="H42" i="22"/>
  <c r="G42" i="22"/>
  <c r="F42" i="22"/>
  <c r="E42" i="22"/>
  <c r="D42" i="22"/>
  <c r="AJ41" i="22"/>
  <c r="AI41" i="22"/>
  <c r="AH41" i="22"/>
  <c r="AG41" i="22"/>
  <c r="AF41" i="22"/>
  <c r="AE41" i="22"/>
  <c r="AD41" i="22"/>
  <c r="AC41" i="22"/>
  <c r="AB41" i="22"/>
  <c r="AA41" i="22"/>
  <c r="Z41" i="22"/>
  <c r="Y41" i="22"/>
  <c r="X41" i="22"/>
  <c r="W41" i="22"/>
  <c r="V41" i="22"/>
  <c r="U41" i="22"/>
  <c r="T41" i="22"/>
  <c r="S41" i="22"/>
  <c r="R41" i="22"/>
  <c r="Q41" i="22"/>
  <c r="P41" i="22"/>
  <c r="O41" i="22"/>
  <c r="N41" i="22"/>
  <c r="M41" i="22"/>
  <c r="L41" i="22"/>
  <c r="K41" i="22"/>
  <c r="J41" i="22"/>
  <c r="I41" i="22"/>
  <c r="H41" i="22"/>
  <c r="G41" i="22"/>
  <c r="F41" i="22"/>
  <c r="E41" i="22"/>
  <c r="D41" i="22"/>
  <c r="AJ40" i="22"/>
  <c r="AI40" i="22"/>
  <c r="AH40" i="22"/>
  <c r="AG40" i="22"/>
  <c r="AF40" i="22"/>
  <c r="AE40" i="22"/>
  <c r="AD40" i="22"/>
  <c r="AC40" i="22"/>
  <c r="AB40" i="22"/>
  <c r="AA40" i="22"/>
  <c r="Z40" i="22"/>
  <c r="Y40" i="22"/>
  <c r="X40" i="22"/>
  <c r="W40" i="22"/>
  <c r="V40" i="22"/>
  <c r="U40" i="22"/>
  <c r="T40" i="22"/>
  <c r="S40" i="22"/>
  <c r="R40" i="22"/>
  <c r="Q40" i="22"/>
  <c r="P40" i="22"/>
  <c r="O40" i="22"/>
  <c r="N40" i="22"/>
  <c r="M40" i="22"/>
  <c r="L40" i="22"/>
  <c r="K40" i="22"/>
  <c r="J40" i="22"/>
  <c r="I40" i="22"/>
  <c r="H40" i="22"/>
  <c r="G40" i="22"/>
  <c r="F40" i="22"/>
  <c r="E40" i="22"/>
  <c r="D40" i="22"/>
  <c r="AJ39" i="22"/>
  <c r="AI39" i="22"/>
  <c r="AH39" i="22"/>
  <c r="AG39" i="22"/>
  <c r="AF39" i="22"/>
  <c r="AE39" i="22"/>
  <c r="AD39" i="22"/>
  <c r="AC39" i="22"/>
  <c r="AB39" i="22"/>
  <c r="AA39" i="22"/>
  <c r="Z39" i="22"/>
  <c r="Y39" i="22"/>
  <c r="X39" i="22"/>
  <c r="W39" i="22"/>
  <c r="V39" i="22"/>
  <c r="U39" i="22"/>
  <c r="T39" i="22"/>
  <c r="S39" i="22"/>
  <c r="R39" i="22"/>
  <c r="Q39" i="22"/>
  <c r="P39" i="22"/>
  <c r="O39" i="22"/>
  <c r="N39" i="22"/>
  <c r="M39" i="22"/>
  <c r="L39" i="22"/>
  <c r="K39" i="22"/>
  <c r="J39" i="22"/>
  <c r="I39" i="22"/>
  <c r="H39" i="22"/>
  <c r="G39" i="22"/>
  <c r="F39" i="22"/>
  <c r="E39" i="22"/>
  <c r="D39" i="22"/>
  <c r="AJ38" i="22"/>
  <c r="AI38" i="22"/>
  <c r="AH38" i="22"/>
  <c r="AG38" i="22"/>
  <c r="AF38" i="22"/>
  <c r="AE38" i="22"/>
  <c r="AD38" i="22"/>
  <c r="AC38" i="22"/>
  <c r="AB38" i="22"/>
  <c r="AA38" i="22"/>
  <c r="Z38" i="22"/>
  <c r="Y38" i="22"/>
  <c r="X38" i="22"/>
  <c r="W38" i="22"/>
  <c r="V38" i="22"/>
  <c r="U38" i="22"/>
  <c r="T38" i="22"/>
  <c r="S38" i="22"/>
  <c r="R38" i="22"/>
  <c r="Q38" i="22"/>
  <c r="P38" i="22"/>
  <c r="O38" i="22"/>
  <c r="N38" i="22"/>
  <c r="M38" i="22"/>
  <c r="L38" i="22"/>
  <c r="K38" i="22"/>
  <c r="J38" i="22"/>
  <c r="I38" i="22"/>
  <c r="H38" i="22"/>
  <c r="G38" i="22"/>
  <c r="F38" i="22"/>
  <c r="E38" i="22"/>
  <c r="D38" i="22"/>
  <c r="AJ37" i="22"/>
  <c r="AI37" i="22"/>
  <c r="AH37" i="22"/>
  <c r="AG37" i="22"/>
  <c r="AF37" i="22"/>
  <c r="AE37" i="22"/>
  <c r="AD37" i="22"/>
  <c r="AC37" i="22"/>
  <c r="AB37" i="22"/>
  <c r="AA37" i="22"/>
  <c r="Z37" i="22"/>
  <c r="Y37" i="22"/>
  <c r="X37" i="22"/>
  <c r="W37" i="22"/>
  <c r="V37" i="22"/>
  <c r="U37" i="22"/>
  <c r="T37" i="22"/>
  <c r="S37" i="22"/>
  <c r="R37" i="22"/>
  <c r="Q37" i="22"/>
  <c r="P37" i="22"/>
  <c r="O37" i="22"/>
  <c r="N37" i="22"/>
  <c r="M37" i="22"/>
  <c r="L37" i="22"/>
  <c r="K37" i="22"/>
  <c r="J37" i="22"/>
  <c r="I37" i="22"/>
  <c r="H37" i="22"/>
  <c r="G37" i="22"/>
  <c r="F37" i="22"/>
  <c r="E37" i="22"/>
  <c r="D37" i="22"/>
  <c r="AJ44" i="21"/>
  <c r="AI44" i="21"/>
  <c r="AH44" i="21"/>
  <c r="AG44" i="21"/>
  <c r="AF44" i="21"/>
  <c r="AE44" i="21"/>
  <c r="AD44" i="21"/>
  <c r="AC44" i="21"/>
  <c r="AB44" i="21"/>
  <c r="AA44" i="21"/>
  <c r="Z44" i="21"/>
  <c r="Y44" i="21"/>
  <c r="X44" i="21"/>
  <c r="W44" i="21"/>
  <c r="V44" i="21"/>
  <c r="U44" i="21"/>
  <c r="T44" i="21"/>
  <c r="S44" i="21"/>
  <c r="R44" i="21"/>
  <c r="Q44" i="21"/>
  <c r="P44" i="21"/>
  <c r="O44" i="21"/>
  <c r="N44" i="21"/>
  <c r="M44" i="21"/>
  <c r="L44" i="21"/>
  <c r="K44" i="21"/>
  <c r="J44" i="21"/>
  <c r="I44" i="21"/>
  <c r="H44" i="21"/>
  <c r="G44" i="21"/>
  <c r="F44" i="21"/>
  <c r="E44" i="21"/>
  <c r="D44" i="21"/>
  <c r="AJ43" i="21"/>
  <c r="AI43" i="21"/>
  <c r="AH43" i="21"/>
  <c r="AG43" i="21"/>
  <c r="AF43" i="21"/>
  <c r="AE43" i="21"/>
  <c r="AD43" i="21"/>
  <c r="AC43" i="21"/>
  <c r="AB43" i="21"/>
  <c r="AA43" i="21"/>
  <c r="Z43" i="21"/>
  <c r="Y43" i="21"/>
  <c r="X43" i="21"/>
  <c r="W43" i="21"/>
  <c r="V43" i="21"/>
  <c r="U43" i="21"/>
  <c r="T43" i="21"/>
  <c r="S43" i="21"/>
  <c r="R43" i="21"/>
  <c r="Q43" i="21"/>
  <c r="P43" i="21"/>
  <c r="O43" i="21"/>
  <c r="N43" i="21"/>
  <c r="M43" i="21"/>
  <c r="L43" i="21"/>
  <c r="K43" i="21"/>
  <c r="J43" i="21"/>
  <c r="I43" i="21"/>
  <c r="H43" i="21"/>
  <c r="G43" i="21"/>
  <c r="F43" i="21"/>
  <c r="E43" i="21"/>
  <c r="D43" i="21"/>
  <c r="AJ42" i="21"/>
  <c r="AI42" i="21"/>
  <c r="AH42" i="21"/>
  <c r="AG42" i="21"/>
  <c r="AF42" i="21"/>
  <c r="AE42" i="21"/>
  <c r="AD42" i="21"/>
  <c r="AC42" i="21"/>
  <c r="AB42" i="21"/>
  <c r="AA42" i="21"/>
  <c r="Z42" i="21"/>
  <c r="Y42" i="21"/>
  <c r="X42" i="21"/>
  <c r="W42" i="21"/>
  <c r="V42" i="21"/>
  <c r="U42" i="21"/>
  <c r="T42" i="21"/>
  <c r="S42" i="21"/>
  <c r="R42" i="21"/>
  <c r="Q42" i="21"/>
  <c r="P42" i="21"/>
  <c r="O42" i="21"/>
  <c r="N42" i="21"/>
  <c r="M42" i="21"/>
  <c r="L42" i="21"/>
  <c r="K42" i="21"/>
  <c r="J42" i="21"/>
  <c r="I42" i="21"/>
  <c r="H42" i="21"/>
  <c r="G42" i="21"/>
  <c r="F42" i="21"/>
  <c r="E42" i="21"/>
  <c r="D42" i="21"/>
  <c r="AJ41" i="21"/>
  <c r="AI41" i="21"/>
  <c r="AH41" i="21"/>
  <c r="AG41" i="21"/>
  <c r="AF41" i="21"/>
  <c r="AE41" i="21"/>
  <c r="AD41" i="21"/>
  <c r="AC41" i="21"/>
  <c r="AB41" i="21"/>
  <c r="AA41" i="21"/>
  <c r="Z41" i="21"/>
  <c r="Y41" i="21"/>
  <c r="X41" i="21"/>
  <c r="W41" i="21"/>
  <c r="V41" i="21"/>
  <c r="U41" i="21"/>
  <c r="T41" i="21"/>
  <c r="S41" i="21"/>
  <c r="R41" i="21"/>
  <c r="Q41" i="21"/>
  <c r="P41" i="21"/>
  <c r="O41" i="21"/>
  <c r="N41" i="21"/>
  <c r="M41" i="21"/>
  <c r="L41" i="21"/>
  <c r="K41" i="21"/>
  <c r="J41" i="21"/>
  <c r="I41" i="21"/>
  <c r="H41" i="21"/>
  <c r="G41" i="21"/>
  <c r="F41" i="21"/>
  <c r="E41" i="21"/>
  <c r="D41" i="21"/>
  <c r="AJ40" i="21"/>
  <c r="AI40" i="21"/>
  <c r="AH40" i="21"/>
  <c r="AG40" i="21"/>
  <c r="AF40" i="21"/>
  <c r="AE40" i="21"/>
  <c r="AD40" i="21"/>
  <c r="AC40" i="21"/>
  <c r="AB40" i="21"/>
  <c r="AA40" i="21"/>
  <c r="Z40" i="21"/>
  <c r="Y40" i="21"/>
  <c r="X40" i="21"/>
  <c r="W40" i="21"/>
  <c r="V40" i="21"/>
  <c r="U40" i="21"/>
  <c r="T40" i="21"/>
  <c r="S40" i="21"/>
  <c r="R40" i="21"/>
  <c r="Q40" i="21"/>
  <c r="P40" i="21"/>
  <c r="O40" i="21"/>
  <c r="N40" i="21"/>
  <c r="M40" i="21"/>
  <c r="L40" i="21"/>
  <c r="K40" i="21"/>
  <c r="J40" i="21"/>
  <c r="I40" i="21"/>
  <c r="H40" i="21"/>
  <c r="G40" i="21"/>
  <c r="F40" i="21"/>
  <c r="E40" i="21"/>
  <c r="D40" i="21"/>
  <c r="AJ39" i="21"/>
  <c r="AI39" i="21"/>
  <c r="AH39" i="21"/>
  <c r="AG39" i="21"/>
  <c r="AF39" i="21"/>
  <c r="AE39" i="21"/>
  <c r="AD39" i="21"/>
  <c r="AC39" i="21"/>
  <c r="AB39" i="21"/>
  <c r="AA39" i="21"/>
  <c r="Z39" i="21"/>
  <c r="Y39" i="21"/>
  <c r="X39" i="21"/>
  <c r="W39" i="21"/>
  <c r="V39" i="21"/>
  <c r="U39" i="21"/>
  <c r="T39" i="21"/>
  <c r="S39" i="21"/>
  <c r="R39" i="21"/>
  <c r="Q39" i="21"/>
  <c r="P39" i="21"/>
  <c r="O39" i="21"/>
  <c r="N39" i="21"/>
  <c r="M39" i="21"/>
  <c r="L39" i="21"/>
  <c r="K39" i="21"/>
  <c r="J39" i="21"/>
  <c r="I39" i="21"/>
  <c r="H39" i="21"/>
  <c r="G39" i="21"/>
  <c r="F39" i="21"/>
  <c r="E39" i="21"/>
  <c r="D39" i="21"/>
  <c r="AJ38" i="21"/>
  <c r="AI38" i="21"/>
  <c r="AH38" i="21"/>
  <c r="AG38" i="21"/>
  <c r="AF38" i="21"/>
  <c r="AE38" i="21"/>
  <c r="AD38" i="21"/>
  <c r="AC38" i="21"/>
  <c r="AB38" i="21"/>
  <c r="AA38" i="21"/>
  <c r="Z38" i="21"/>
  <c r="Y38" i="21"/>
  <c r="X38" i="21"/>
  <c r="W38" i="21"/>
  <c r="V38" i="21"/>
  <c r="U38" i="21"/>
  <c r="T38" i="21"/>
  <c r="S38" i="21"/>
  <c r="R38" i="21"/>
  <c r="Q38" i="21"/>
  <c r="P38" i="21"/>
  <c r="O38" i="21"/>
  <c r="N38" i="21"/>
  <c r="M38" i="21"/>
  <c r="L38" i="21"/>
  <c r="K38" i="21"/>
  <c r="J38" i="21"/>
  <c r="I38" i="21"/>
  <c r="H38" i="21"/>
  <c r="G38" i="21"/>
  <c r="F38" i="21"/>
  <c r="E38" i="21"/>
  <c r="D38" i="21"/>
  <c r="AJ37" i="21"/>
  <c r="AI37" i="21"/>
  <c r="AH37" i="21"/>
  <c r="AG37" i="21"/>
  <c r="AF37" i="21"/>
  <c r="AE37" i="21"/>
  <c r="AD37" i="21"/>
  <c r="AC37" i="21"/>
  <c r="AB37" i="21"/>
  <c r="AA37" i="21"/>
  <c r="Z37" i="21"/>
  <c r="Y37" i="21"/>
  <c r="X37" i="21"/>
  <c r="W37" i="21"/>
  <c r="V37" i="21"/>
  <c r="U37" i="21"/>
  <c r="T37" i="21"/>
  <c r="S37" i="21"/>
  <c r="R37" i="21"/>
  <c r="Q37" i="21"/>
  <c r="P37" i="21"/>
  <c r="O37" i="21"/>
  <c r="N37" i="21"/>
  <c r="M37" i="21"/>
  <c r="L37" i="21"/>
  <c r="K37" i="21"/>
  <c r="J37" i="21"/>
  <c r="I37" i="21"/>
  <c r="H37" i="21"/>
  <c r="G37" i="21"/>
  <c r="F37" i="21"/>
  <c r="E37" i="21"/>
  <c r="D37" i="21"/>
  <c r="AJ44" i="20"/>
  <c r="AI44" i="20"/>
  <c r="AH44" i="20"/>
  <c r="AG44" i="20"/>
  <c r="AF44" i="20"/>
  <c r="AE44" i="20"/>
  <c r="AD44" i="20"/>
  <c r="AC44" i="20"/>
  <c r="AB44" i="20"/>
  <c r="AA44" i="20"/>
  <c r="Z44" i="20"/>
  <c r="Y44" i="20"/>
  <c r="X44" i="20"/>
  <c r="W44" i="20"/>
  <c r="V44" i="20"/>
  <c r="U44" i="20"/>
  <c r="T44" i="20"/>
  <c r="S44" i="20"/>
  <c r="R44" i="20"/>
  <c r="Q44" i="20"/>
  <c r="P44" i="20"/>
  <c r="O44" i="20"/>
  <c r="N44" i="20"/>
  <c r="M44" i="20"/>
  <c r="L44" i="20"/>
  <c r="K44" i="20"/>
  <c r="J44" i="20"/>
  <c r="I44" i="20"/>
  <c r="H44" i="20"/>
  <c r="G44" i="20"/>
  <c r="F44" i="20"/>
  <c r="E44" i="20"/>
  <c r="D44" i="20"/>
  <c r="AJ43" i="20"/>
  <c r="AI43" i="20"/>
  <c r="AH43" i="20"/>
  <c r="AG43" i="20"/>
  <c r="AF43" i="20"/>
  <c r="AE43" i="20"/>
  <c r="AD43" i="20"/>
  <c r="AC43" i="20"/>
  <c r="AB43" i="20"/>
  <c r="AA43" i="20"/>
  <c r="Z43" i="20"/>
  <c r="Y43" i="20"/>
  <c r="X43" i="20"/>
  <c r="W43" i="20"/>
  <c r="V43" i="20"/>
  <c r="U43" i="20"/>
  <c r="T43" i="20"/>
  <c r="S43" i="20"/>
  <c r="R43" i="20"/>
  <c r="Q43" i="20"/>
  <c r="P43" i="20"/>
  <c r="O43" i="20"/>
  <c r="N43" i="20"/>
  <c r="M43" i="20"/>
  <c r="L43" i="20"/>
  <c r="K43" i="20"/>
  <c r="J43" i="20"/>
  <c r="I43" i="20"/>
  <c r="H43" i="20"/>
  <c r="G43" i="20"/>
  <c r="F43" i="20"/>
  <c r="E43" i="20"/>
  <c r="D43" i="20"/>
  <c r="AJ42" i="20"/>
  <c r="AI42" i="20"/>
  <c r="AH42" i="20"/>
  <c r="AG42" i="20"/>
  <c r="AF42" i="20"/>
  <c r="AE42" i="20"/>
  <c r="AD42" i="20"/>
  <c r="AC42" i="20"/>
  <c r="AB42" i="20"/>
  <c r="AA42" i="20"/>
  <c r="Z42" i="20"/>
  <c r="Y42" i="20"/>
  <c r="X42" i="20"/>
  <c r="W42" i="20"/>
  <c r="V42" i="20"/>
  <c r="U42" i="20"/>
  <c r="T42" i="20"/>
  <c r="S42" i="20"/>
  <c r="R42" i="20"/>
  <c r="Q42" i="20"/>
  <c r="P42" i="20"/>
  <c r="O42" i="20"/>
  <c r="N42" i="20"/>
  <c r="M42" i="20"/>
  <c r="L42" i="20"/>
  <c r="K42" i="20"/>
  <c r="J42" i="20"/>
  <c r="I42" i="20"/>
  <c r="H42" i="20"/>
  <c r="G42" i="20"/>
  <c r="F42" i="20"/>
  <c r="E42" i="20"/>
  <c r="D42" i="20"/>
  <c r="AJ41" i="20"/>
  <c r="AI41" i="20"/>
  <c r="AH41" i="20"/>
  <c r="AG41" i="20"/>
  <c r="AF41" i="20"/>
  <c r="AE41" i="20"/>
  <c r="AD41" i="20"/>
  <c r="AC41" i="20"/>
  <c r="AB41" i="20"/>
  <c r="AA41" i="20"/>
  <c r="Z41" i="20"/>
  <c r="Y41" i="20"/>
  <c r="X41" i="20"/>
  <c r="W41" i="20"/>
  <c r="V41" i="20"/>
  <c r="U41" i="20"/>
  <c r="T41" i="20"/>
  <c r="S41" i="20"/>
  <c r="R41" i="20"/>
  <c r="Q41" i="20"/>
  <c r="P41" i="20"/>
  <c r="O41" i="20"/>
  <c r="N41" i="20"/>
  <c r="M41" i="20"/>
  <c r="L41" i="20"/>
  <c r="K41" i="20"/>
  <c r="J41" i="20"/>
  <c r="I41" i="20"/>
  <c r="H41" i="20"/>
  <c r="G41" i="20"/>
  <c r="F41" i="20"/>
  <c r="E41" i="20"/>
  <c r="D41" i="20"/>
  <c r="AJ40" i="20"/>
  <c r="AI40" i="20"/>
  <c r="AH40" i="20"/>
  <c r="AG40" i="20"/>
  <c r="AF40" i="20"/>
  <c r="AE40" i="20"/>
  <c r="AD40" i="20"/>
  <c r="AC40" i="20"/>
  <c r="AB40" i="20"/>
  <c r="AA40" i="20"/>
  <c r="Z40" i="20"/>
  <c r="Y40" i="20"/>
  <c r="X40" i="20"/>
  <c r="W40" i="20"/>
  <c r="V40" i="20"/>
  <c r="U40" i="20"/>
  <c r="T40" i="20"/>
  <c r="S40" i="20"/>
  <c r="R40" i="20"/>
  <c r="Q40" i="20"/>
  <c r="P40" i="20"/>
  <c r="O40" i="20"/>
  <c r="N40" i="20"/>
  <c r="M40" i="20"/>
  <c r="L40" i="20"/>
  <c r="K40" i="20"/>
  <c r="J40" i="20"/>
  <c r="I40" i="20"/>
  <c r="H40" i="20"/>
  <c r="G40" i="20"/>
  <c r="F40" i="20"/>
  <c r="E40" i="20"/>
  <c r="D40" i="20"/>
  <c r="AJ39" i="20"/>
  <c r="AI39" i="20"/>
  <c r="AH39" i="20"/>
  <c r="AG39" i="20"/>
  <c r="AF39" i="20"/>
  <c r="AE39" i="20"/>
  <c r="AD39" i="20"/>
  <c r="AC39" i="20"/>
  <c r="AB39" i="20"/>
  <c r="AA39" i="20"/>
  <c r="Z39" i="20"/>
  <c r="Y39" i="20"/>
  <c r="X39" i="20"/>
  <c r="W39" i="20"/>
  <c r="V39" i="20"/>
  <c r="U39" i="20"/>
  <c r="T39" i="20"/>
  <c r="S39" i="20"/>
  <c r="R39" i="20"/>
  <c r="Q39" i="20"/>
  <c r="P39" i="20"/>
  <c r="O39" i="20"/>
  <c r="N39" i="20"/>
  <c r="M39" i="20"/>
  <c r="L39" i="20"/>
  <c r="K39" i="20"/>
  <c r="J39" i="20"/>
  <c r="I39" i="20"/>
  <c r="H39" i="20"/>
  <c r="G39" i="20"/>
  <c r="F39" i="20"/>
  <c r="E39" i="20"/>
  <c r="D39" i="20"/>
  <c r="AJ38" i="20"/>
  <c r="AI38" i="20"/>
  <c r="AH38" i="20"/>
  <c r="AG38" i="20"/>
  <c r="AF38" i="20"/>
  <c r="AE38" i="20"/>
  <c r="AD38" i="20"/>
  <c r="AC38" i="20"/>
  <c r="AB38" i="20"/>
  <c r="AA38" i="20"/>
  <c r="Z38" i="20"/>
  <c r="Y38" i="20"/>
  <c r="X38" i="20"/>
  <c r="W38" i="20"/>
  <c r="V38" i="20"/>
  <c r="U38" i="20"/>
  <c r="T38" i="20"/>
  <c r="S38" i="20"/>
  <c r="R38" i="20"/>
  <c r="Q38" i="20"/>
  <c r="P38" i="20"/>
  <c r="O38" i="20"/>
  <c r="N38" i="20"/>
  <c r="M38" i="20"/>
  <c r="L38" i="20"/>
  <c r="K38" i="20"/>
  <c r="J38" i="20"/>
  <c r="I38" i="20"/>
  <c r="H38" i="20"/>
  <c r="G38" i="20"/>
  <c r="F38" i="20"/>
  <c r="E38" i="20"/>
  <c r="D38" i="20"/>
  <c r="AJ37" i="20"/>
  <c r="AI37" i="20"/>
  <c r="AH37" i="20"/>
  <c r="AG37" i="20"/>
  <c r="AF37" i="20"/>
  <c r="AE37" i="20"/>
  <c r="AD37" i="20"/>
  <c r="AC37" i="20"/>
  <c r="AB37" i="20"/>
  <c r="AA37" i="20"/>
  <c r="Z37" i="20"/>
  <c r="Y37" i="20"/>
  <c r="X37" i="20"/>
  <c r="W37" i="20"/>
  <c r="V37" i="20"/>
  <c r="U37" i="20"/>
  <c r="T37" i="20"/>
  <c r="S37" i="20"/>
  <c r="R37" i="20"/>
  <c r="Q37" i="20"/>
  <c r="P37" i="20"/>
  <c r="O37" i="20"/>
  <c r="N37" i="20"/>
  <c r="M37" i="20"/>
  <c r="L37" i="20"/>
  <c r="K37" i="20"/>
  <c r="J37" i="20"/>
  <c r="I37" i="20"/>
  <c r="H37" i="20"/>
  <c r="G37" i="20"/>
  <c r="F37" i="20"/>
  <c r="E37" i="20"/>
  <c r="D37" i="20"/>
  <c r="AJ44" i="19"/>
  <c r="AI44" i="19"/>
  <c r="AH44" i="19"/>
  <c r="AG44" i="19"/>
  <c r="AF44" i="19"/>
  <c r="AE44" i="19"/>
  <c r="AD44" i="19"/>
  <c r="AC44" i="19"/>
  <c r="AB44" i="19"/>
  <c r="AA44" i="19"/>
  <c r="Z44" i="19"/>
  <c r="Y44" i="19"/>
  <c r="X44" i="19"/>
  <c r="W44" i="19"/>
  <c r="V44" i="19"/>
  <c r="U44" i="19"/>
  <c r="T44" i="19"/>
  <c r="S44" i="19"/>
  <c r="R44" i="19"/>
  <c r="Q44" i="19"/>
  <c r="P44" i="19"/>
  <c r="O44" i="19"/>
  <c r="N44" i="19"/>
  <c r="M44" i="19"/>
  <c r="L44" i="19"/>
  <c r="K44" i="19"/>
  <c r="J44" i="19"/>
  <c r="I44" i="19"/>
  <c r="H44" i="19"/>
  <c r="G44" i="19"/>
  <c r="F44" i="19"/>
  <c r="E44" i="19"/>
  <c r="D44" i="19"/>
  <c r="AJ43" i="19"/>
  <c r="AI43" i="19"/>
  <c r="AH43" i="19"/>
  <c r="AG43" i="19"/>
  <c r="AF43" i="19"/>
  <c r="AE43" i="19"/>
  <c r="AD43" i="19"/>
  <c r="AC43" i="19"/>
  <c r="AB43" i="19"/>
  <c r="AA43" i="19"/>
  <c r="Z43" i="19"/>
  <c r="Y43" i="19"/>
  <c r="X43" i="19"/>
  <c r="W43" i="19"/>
  <c r="V43" i="19"/>
  <c r="U43" i="19"/>
  <c r="T43" i="19"/>
  <c r="S43" i="19"/>
  <c r="R43" i="19"/>
  <c r="Q43" i="19"/>
  <c r="P43" i="19"/>
  <c r="O43" i="19"/>
  <c r="N43" i="19"/>
  <c r="M43" i="19"/>
  <c r="L43" i="19"/>
  <c r="K43" i="19"/>
  <c r="J43" i="19"/>
  <c r="I43" i="19"/>
  <c r="H43" i="19"/>
  <c r="G43" i="19"/>
  <c r="F43" i="19"/>
  <c r="E43" i="19"/>
  <c r="D43" i="19"/>
  <c r="AJ42" i="19"/>
  <c r="AI42" i="19"/>
  <c r="AH42" i="19"/>
  <c r="AG42" i="19"/>
  <c r="AF42" i="19"/>
  <c r="AE42" i="19"/>
  <c r="AD42" i="19"/>
  <c r="AC42" i="19"/>
  <c r="AB42" i="19"/>
  <c r="AA42" i="19"/>
  <c r="Z42" i="19"/>
  <c r="Y42" i="19"/>
  <c r="X42" i="19"/>
  <c r="W42" i="19"/>
  <c r="V42" i="19"/>
  <c r="U42" i="19"/>
  <c r="T42" i="19"/>
  <c r="S42" i="19"/>
  <c r="R42" i="19"/>
  <c r="Q42" i="19"/>
  <c r="P42" i="19"/>
  <c r="O42" i="19"/>
  <c r="N42" i="19"/>
  <c r="M42" i="19"/>
  <c r="L42" i="19"/>
  <c r="K42" i="19"/>
  <c r="J42" i="19"/>
  <c r="I42" i="19"/>
  <c r="H42" i="19"/>
  <c r="G42" i="19"/>
  <c r="F42" i="19"/>
  <c r="E42" i="19"/>
  <c r="D42" i="19"/>
  <c r="AJ41" i="19"/>
  <c r="AI41" i="19"/>
  <c r="AH41" i="19"/>
  <c r="AG41" i="19"/>
  <c r="AF41" i="19"/>
  <c r="AE41" i="19"/>
  <c r="AD41" i="19"/>
  <c r="AC41" i="19"/>
  <c r="AB41" i="19"/>
  <c r="AA41" i="19"/>
  <c r="Z41" i="19"/>
  <c r="Y41" i="19"/>
  <c r="X41" i="19"/>
  <c r="W41" i="19"/>
  <c r="V41" i="19"/>
  <c r="U41" i="19"/>
  <c r="T41" i="19"/>
  <c r="S41" i="19"/>
  <c r="R41" i="19"/>
  <c r="Q41" i="19"/>
  <c r="P41" i="19"/>
  <c r="O41" i="19"/>
  <c r="N41" i="19"/>
  <c r="M41" i="19"/>
  <c r="L41" i="19"/>
  <c r="K41" i="19"/>
  <c r="J41" i="19"/>
  <c r="I41" i="19"/>
  <c r="H41" i="19"/>
  <c r="G41" i="19"/>
  <c r="F41" i="19"/>
  <c r="E41" i="19"/>
  <c r="D41" i="19"/>
  <c r="AJ40" i="19"/>
  <c r="AI40" i="19"/>
  <c r="AH40" i="19"/>
  <c r="AG40" i="19"/>
  <c r="AF40" i="19"/>
  <c r="AE40" i="19"/>
  <c r="AD40" i="19"/>
  <c r="AC40" i="19"/>
  <c r="AB40" i="19"/>
  <c r="AA40" i="19"/>
  <c r="Z40" i="19"/>
  <c r="Y40" i="19"/>
  <c r="X40" i="19"/>
  <c r="W40" i="19"/>
  <c r="V40" i="19"/>
  <c r="U40" i="19"/>
  <c r="T40" i="19"/>
  <c r="S40" i="19"/>
  <c r="R40" i="19"/>
  <c r="Q40" i="19"/>
  <c r="P40" i="19"/>
  <c r="O40" i="19"/>
  <c r="N40" i="19"/>
  <c r="M40" i="19"/>
  <c r="L40" i="19"/>
  <c r="K40" i="19"/>
  <c r="J40" i="19"/>
  <c r="I40" i="19"/>
  <c r="H40" i="19"/>
  <c r="G40" i="19"/>
  <c r="F40" i="19"/>
  <c r="E40" i="19"/>
  <c r="D40" i="19"/>
  <c r="AJ39" i="19"/>
  <c r="AI39" i="19"/>
  <c r="AH39" i="19"/>
  <c r="AG39" i="19"/>
  <c r="AF39" i="19"/>
  <c r="AE39" i="19"/>
  <c r="AD39" i="19"/>
  <c r="AC39" i="19"/>
  <c r="AB39" i="19"/>
  <c r="AA39" i="19"/>
  <c r="Z39" i="19"/>
  <c r="Y39" i="19"/>
  <c r="X39" i="19"/>
  <c r="W39" i="19"/>
  <c r="V39" i="19"/>
  <c r="U39" i="19"/>
  <c r="T39" i="19"/>
  <c r="S39" i="19"/>
  <c r="R39" i="19"/>
  <c r="Q39" i="19"/>
  <c r="P39" i="19"/>
  <c r="O39" i="19"/>
  <c r="N39" i="19"/>
  <c r="M39" i="19"/>
  <c r="L39" i="19"/>
  <c r="K39" i="19"/>
  <c r="J39" i="19"/>
  <c r="I39" i="19"/>
  <c r="H39" i="19"/>
  <c r="G39" i="19"/>
  <c r="F39" i="19"/>
  <c r="E39" i="19"/>
  <c r="D39" i="19"/>
  <c r="AJ38" i="19"/>
  <c r="AI38" i="19"/>
  <c r="AH38" i="19"/>
  <c r="AG38" i="19"/>
  <c r="AF38" i="19"/>
  <c r="AE38" i="19"/>
  <c r="AD38" i="19"/>
  <c r="AC38" i="19"/>
  <c r="AB38" i="19"/>
  <c r="AA38" i="19"/>
  <c r="Z38" i="19"/>
  <c r="Y38" i="19"/>
  <c r="X38" i="19"/>
  <c r="W38" i="19"/>
  <c r="V38" i="19"/>
  <c r="U38" i="19"/>
  <c r="T38" i="19"/>
  <c r="S38" i="19"/>
  <c r="R38" i="19"/>
  <c r="Q38" i="19"/>
  <c r="P38" i="19"/>
  <c r="O38" i="19"/>
  <c r="N38" i="19"/>
  <c r="M38" i="19"/>
  <c r="L38" i="19"/>
  <c r="K38" i="19"/>
  <c r="J38" i="19"/>
  <c r="I38" i="19"/>
  <c r="H38" i="19"/>
  <c r="G38" i="19"/>
  <c r="F38" i="19"/>
  <c r="E38" i="19"/>
  <c r="D38" i="19"/>
  <c r="AJ37" i="19"/>
  <c r="AI37" i="19"/>
  <c r="AH37" i="19"/>
  <c r="AG37" i="19"/>
  <c r="AF37" i="19"/>
  <c r="AE37" i="19"/>
  <c r="AD37" i="19"/>
  <c r="AC37" i="19"/>
  <c r="AB37" i="19"/>
  <c r="AA37" i="19"/>
  <c r="Z37" i="19"/>
  <c r="Y37" i="19"/>
  <c r="X37" i="19"/>
  <c r="W37" i="19"/>
  <c r="V37" i="19"/>
  <c r="U37" i="19"/>
  <c r="T37" i="19"/>
  <c r="S37" i="19"/>
  <c r="R37" i="19"/>
  <c r="Q37" i="19"/>
  <c r="P37" i="19"/>
  <c r="O37" i="19"/>
  <c r="N37" i="19"/>
  <c r="M37" i="19"/>
  <c r="L37" i="19"/>
  <c r="K37" i="19"/>
  <c r="J37" i="19"/>
  <c r="I37" i="19"/>
  <c r="H37" i="19"/>
  <c r="G37" i="19"/>
  <c r="F37" i="19"/>
  <c r="E37" i="19"/>
  <c r="D37" i="19"/>
  <c r="AJ44" i="18"/>
  <c r="AI44" i="18"/>
  <c r="AH44" i="18"/>
  <c r="AG44" i="18"/>
  <c r="AF44" i="18"/>
  <c r="AE44" i="18"/>
  <c r="AD44" i="18"/>
  <c r="AC44" i="18"/>
  <c r="AB44" i="18"/>
  <c r="AA44" i="18"/>
  <c r="Z44" i="18"/>
  <c r="Y44" i="18"/>
  <c r="X44" i="18"/>
  <c r="W44" i="18"/>
  <c r="V44" i="18"/>
  <c r="U44" i="18"/>
  <c r="T44" i="18"/>
  <c r="S44" i="18"/>
  <c r="R44" i="18"/>
  <c r="Q44" i="18"/>
  <c r="P44" i="18"/>
  <c r="O44" i="18"/>
  <c r="N44" i="18"/>
  <c r="M44" i="18"/>
  <c r="L44" i="18"/>
  <c r="K44" i="18"/>
  <c r="J44" i="18"/>
  <c r="I44" i="18"/>
  <c r="H44" i="18"/>
  <c r="G44" i="18"/>
  <c r="F44" i="18"/>
  <c r="E44" i="18"/>
  <c r="D44" i="18"/>
  <c r="AJ43" i="18"/>
  <c r="AI43" i="18"/>
  <c r="AH43" i="18"/>
  <c r="AG43" i="18"/>
  <c r="AF43" i="18"/>
  <c r="AE43" i="18"/>
  <c r="AD43" i="18"/>
  <c r="AC43" i="18"/>
  <c r="AB43" i="18"/>
  <c r="AA43" i="18"/>
  <c r="Z43" i="18"/>
  <c r="Y43" i="18"/>
  <c r="X43" i="18"/>
  <c r="W43" i="18"/>
  <c r="V43" i="18"/>
  <c r="U43" i="18"/>
  <c r="T43" i="18"/>
  <c r="S43" i="18"/>
  <c r="R43" i="18"/>
  <c r="Q43" i="18"/>
  <c r="P43" i="18"/>
  <c r="O43" i="18"/>
  <c r="N43" i="18"/>
  <c r="M43" i="18"/>
  <c r="L43" i="18"/>
  <c r="K43" i="18"/>
  <c r="J43" i="18"/>
  <c r="I43" i="18"/>
  <c r="H43" i="18"/>
  <c r="G43" i="18"/>
  <c r="F43" i="18"/>
  <c r="E43" i="18"/>
  <c r="D43" i="18"/>
  <c r="AJ42" i="18"/>
  <c r="AI42" i="18"/>
  <c r="AH42" i="18"/>
  <c r="AG42" i="18"/>
  <c r="AF42" i="18"/>
  <c r="AE42" i="18"/>
  <c r="AD42" i="18"/>
  <c r="AC42" i="18"/>
  <c r="AB42" i="18"/>
  <c r="AA42" i="18"/>
  <c r="Z42" i="18"/>
  <c r="Y42" i="18"/>
  <c r="X42" i="18"/>
  <c r="W42" i="18"/>
  <c r="V42" i="18"/>
  <c r="U42" i="18"/>
  <c r="T42" i="18"/>
  <c r="S42" i="18"/>
  <c r="R42" i="18"/>
  <c r="Q42" i="18"/>
  <c r="P42" i="18"/>
  <c r="O42" i="18"/>
  <c r="N42" i="18"/>
  <c r="M42" i="18"/>
  <c r="L42" i="18"/>
  <c r="K42" i="18"/>
  <c r="J42" i="18"/>
  <c r="I42" i="18"/>
  <c r="H42" i="18"/>
  <c r="G42" i="18"/>
  <c r="F42" i="18"/>
  <c r="E42" i="18"/>
  <c r="D42" i="18"/>
  <c r="AJ41" i="18"/>
  <c r="AI41" i="18"/>
  <c r="AH41" i="18"/>
  <c r="AG41" i="18"/>
  <c r="AF41" i="18"/>
  <c r="AE41" i="18"/>
  <c r="AD41" i="18"/>
  <c r="AC41" i="18"/>
  <c r="AB41" i="18"/>
  <c r="AA41" i="18"/>
  <c r="Z41" i="18"/>
  <c r="Y41" i="18"/>
  <c r="X41" i="18"/>
  <c r="W41" i="18"/>
  <c r="V41" i="18"/>
  <c r="U41" i="18"/>
  <c r="T41" i="18"/>
  <c r="S41" i="18"/>
  <c r="R41" i="18"/>
  <c r="Q41" i="18"/>
  <c r="P41" i="18"/>
  <c r="O41" i="18"/>
  <c r="N41" i="18"/>
  <c r="M41" i="18"/>
  <c r="L41" i="18"/>
  <c r="K41" i="18"/>
  <c r="J41" i="18"/>
  <c r="I41" i="18"/>
  <c r="H41" i="18"/>
  <c r="G41" i="18"/>
  <c r="F41" i="18"/>
  <c r="E41" i="18"/>
  <c r="D41" i="18"/>
  <c r="AJ40" i="18"/>
  <c r="AI40" i="18"/>
  <c r="AH40" i="18"/>
  <c r="AG40" i="18"/>
  <c r="AF40" i="18"/>
  <c r="AE40" i="18"/>
  <c r="AD40" i="18"/>
  <c r="AC40" i="18"/>
  <c r="AB40" i="18"/>
  <c r="AA40" i="18"/>
  <c r="Z40" i="18"/>
  <c r="Y40" i="18"/>
  <c r="X40" i="18"/>
  <c r="W40" i="18"/>
  <c r="V40" i="18"/>
  <c r="U40" i="18"/>
  <c r="T40" i="18"/>
  <c r="S40" i="18"/>
  <c r="R40" i="18"/>
  <c r="Q40" i="18"/>
  <c r="P40" i="18"/>
  <c r="O40" i="18"/>
  <c r="N40" i="18"/>
  <c r="M40" i="18"/>
  <c r="L40" i="18"/>
  <c r="K40" i="18"/>
  <c r="J40" i="18"/>
  <c r="I40" i="18"/>
  <c r="H40" i="18"/>
  <c r="G40" i="18"/>
  <c r="F40" i="18"/>
  <c r="E40" i="18"/>
  <c r="D40" i="18"/>
  <c r="AJ39" i="18"/>
  <c r="AI39" i="18"/>
  <c r="AH39" i="18"/>
  <c r="AG39" i="18"/>
  <c r="AF39" i="18"/>
  <c r="AE39" i="18"/>
  <c r="AD39" i="18"/>
  <c r="AC39" i="18"/>
  <c r="AB39" i="18"/>
  <c r="AA39" i="18"/>
  <c r="Z39" i="18"/>
  <c r="Y39" i="18"/>
  <c r="X39" i="18"/>
  <c r="W39" i="18"/>
  <c r="V39" i="18"/>
  <c r="U39" i="18"/>
  <c r="T39" i="18"/>
  <c r="S39" i="18"/>
  <c r="R39" i="18"/>
  <c r="Q39" i="18"/>
  <c r="P39" i="18"/>
  <c r="O39" i="18"/>
  <c r="N39" i="18"/>
  <c r="M39" i="18"/>
  <c r="L39" i="18"/>
  <c r="K39" i="18"/>
  <c r="J39" i="18"/>
  <c r="I39" i="18"/>
  <c r="H39" i="18"/>
  <c r="G39" i="18"/>
  <c r="F39" i="18"/>
  <c r="E39" i="18"/>
  <c r="D39" i="18"/>
  <c r="AJ38" i="18"/>
  <c r="AI38" i="18"/>
  <c r="AH38" i="18"/>
  <c r="AG38" i="18"/>
  <c r="AF38" i="18"/>
  <c r="AE38" i="18"/>
  <c r="AD38" i="18"/>
  <c r="AC38" i="18"/>
  <c r="AB38" i="18"/>
  <c r="AA38" i="18"/>
  <c r="Z38" i="18"/>
  <c r="Y38" i="18"/>
  <c r="X38" i="18"/>
  <c r="W38" i="18"/>
  <c r="V38" i="18"/>
  <c r="U38" i="18"/>
  <c r="T38" i="18"/>
  <c r="S38" i="18"/>
  <c r="R38" i="18"/>
  <c r="Q38" i="18"/>
  <c r="P38" i="18"/>
  <c r="O38" i="18"/>
  <c r="N38" i="18"/>
  <c r="M38" i="18"/>
  <c r="L38" i="18"/>
  <c r="K38" i="18"/>
  <c r="J38" i="18"/>
  <c r="I38" i="18"/>
  <c r="H38" i="18"/>
  <c r="G38" i="18"/>
  <c r="F38" i="18"/>
  <c r="E38" i="18"/>
  <c r="D38" i="18"/>
  <c r="AJ37" i="18"/>
  <c r="AI37" i="18"/>
  <c r="AH37" i="18"/>
  <c r="AG37" i="18"/>
  <c r="AF37" i="18"/>
  <c r="AE37" i="18"/>
  <c r="AD37" i="18"/>
  <c r="AC37" i="18"/>
  <c r="AB37" i="18"/>
  <c r="AA37" i="18"/>
  <c r="Z37" i="18"/>
  <c r="Y37" i="18"/>
  <c r="X37" i="18"/>
  <c r="W37" i="18"/>
  <c r="V37" i="18"/>
  <c r="U37" i="18"/>
  <c r="T37" i="18"/>
  <c r="S37" i="18"/>
  <c r="R37" i="18"/>
  <c r="Q37" i="18"/>
  <c r="P37" i="18"/>
  <c r="O37" i="18"/>
  <c r="N37" i="18"/>
  <c r="M37" i="18"/>
  <c r="L37" i="18"/>
  <c r="K37" i="18"/>
  <c r="J37" i="18"/>
  <c r="I37" i="18"/>
  <c r="H37" i="18"/>
  <c r="G37" i="18"/>
  <c r="F37" i="18"/>
  <c r="E37" i="18"/>
  <c r="D37" i="18"/>
  <c r="AJ44" i="17"/>
  <c r="AI44" i="17"/>
  <c r="AH44" i="17"/>
  <c r="AG44" i="17"/>
  <c r="AF44" i="17"/>
  <c r="AE44" i="17"/>
  <c r="AD44" i="17"/>
  <c r="AC44" i="17"/>
  <c r="AB44" i="17"/>
  <c r="AA44" i="17"/>
  <c r="Z44" i="17"/>
  <c r="Y44" i="17"/>
  <c r="X44" i="17"/>
  <c r="W44" i="17"/>
  <c r="V44" i="17"/>
  <c r="U44" i="17"/>
  <c r="T44" i="17"/>
  <c r="S44" i="17"/>
  <c r="R44" i="17"/>
  <c r="Q44" i="17"/>
  <c r="P44" i="17"/>
  <c r="O44" i="17"/>
  <c r="N44" i="17"/>
  <c r="M44" i="17"/>
  <c r="L44" i="17"/>
  <c r="K44" i="17"/>
  <c r="J44" i="17"/>
  <c r="I44" i="17"/>
  <c r="H44" i="17"/>
  <c r="G44" i="17"/>
  <c r="F44" i="17"/>
  <c r="E44" i="17"/>
  <c r="D44" i="17"/>
  <c r="AJ43" i="17"/>
  <c r="AI43" i="17"/>
  <c r="AH43" i="17"/>
  <c r="AG43" i="17"/>
  <c r="AF43" i="17"/>
  <c r="AE43" i="17"/>
  <c r="AD43" i="17"/>
  <c r="AC43" i="17"/>
  <c r="AB43" i="17"/>
  <c r="AA43" i="17"/>
  <c r="Z43" i="17"/>
  <c r="Y43" i="17"/>
  <c r="X43" i="17"/>
  <c r="W43" i="17"/>
  <c r="V43" i="17"/>
  <c r="U43" i="17"/>
  <c r="T43" i="17"/>
  <c r="S43" i="17"/>
  <c r="R43" i="17"/>
  <c r="Q43" i="17"/>
  <c r="P43" i="17"/>
  <c r="O43" i="17"/>
  <c r="N43" i="17"/>
  <c r="M43" i="17"/>
  <c r="L43" i="17"/>
  <c r="K43" i="17"/>
  <c r="J43" i="17"/>
  <c r="I43" i="17"/>
  <c r="H43" i="17"/>
  <c r="G43" i="17"/>
  <c r="F43" i="17"/>
  <c r="E43" i="17"/>
  <c r="D43" i="17"/>
  <c r="AJ42" i="17"/>
  <c r="AI42" i="17"/>
  <c r="AH42" i="17"/>
  <c r="AG42" i="17"/>
  <c r="AF42" i="17"/>
  <c r="AE42" i="17"/>
  <c r="AD42" i="17"/>
  <c r="AC42" i="17"/>
  <c r="AB42" i="17"/>
  <c r="AA42" i="17"/>
  <c r="Z42" i="17"/>
  <c r="Y42" i="17"/>
  <c r="X42" i="17"/>
  <c r="W42" i="17"/>
  <c r="V42" i="17"/>
  <c r="U42" i="17"/>
  <c r="T42" i="17"/>
  <c r="S42" i="17"/>
  <c r="R42" i="17"/>
  <c r="Q42" i="17"/>
  <c r="P42" i="17"/>
  <c r="O42" i="17"/>
  <c r="N42" i="17"/>
  <c r="M42" i="17"/>
  <c r="L42" i="17"/>
  <c r="K42" i="17"/>
  <c r="J42" i="17"/>
  <c r="I42" i="17"/>
  <c r="H42" i="17"/>
  <c r="G42" i="17"/>
  <c r="F42" i="17"/>
  <c r="E42" i="17"/>
  <c r="D42" i="17"/>
  <c r="AJ41" i="17"/>
  <c r="AI41" i="17"/>
  <c r="AH41" i="17"/>
  <c r="AG41" i="17"/>
  <c r="AF41" i="17"/>
  <c r="AE41" i="17"/>
  <c r="AD41" i="17"/>
  <c r="AC41" i="17"/>
  <c r="AB41" i="17"/>
  <c r="AA41" i="17"/>
  <c r="Z41" i="17"/>
  <c r="Y41" i="17"/>
  <c r="X41" i="17"/>
  <c r="W41" i="17"/>
  <c r="V41" i="17"/>
  <c r="U41" i="17"/>
  <c r="T41" i="17"/>
  <c r="S41" i="17"/>
  <c r="R41" i="17"/>
  <c r="Q41" i="17"/>
  <c r="P41" i="17"/>
  <c r="O41" i="17"/>
  <c r="N41" i="17"/>
  <c r="M41" i="17"/>
  <c r="L41" i="17"/>
  <c r="K41" i="17"/>
  <c r="J41" i="17"/>
  <c r="I41" i="17"/>
  <c r="H41" i="17"/>
  <c r="G41" i="17"/>
  <c r="F41" i="17"/>
  <c r="E41" i="17"/>
  <c r="D41" i="17"/>
  <c r="AJ40" i="17"/>
  <c r="AI40" i="17"/>
  <c r="AH40" i="17"/>
  <c r="AG40" i="17"/>
  <c r="AF40" i="17"/>
  <c r="AE40" i="17"/>
  <c r="AD40" i="17"/>
  <c r="AC40" i="17"/>
  <c r="AB40" i="17"/>
  <c r="AA40" i="17"/>
  <c r="Z40" i="17"/>
  <c r="Y40" i="17"/>
  <c r="X40" i="17"/>
  <c r="W40" i="17"/>
  <c r="V40" i="17"/>
  <c r="U40" i="17"/>
  <c r="T40" i="17"/>
  <c r="S40" i="17"/>
  <c r="R40" i="17"/>
  <c r="Q40" i="17"/>
  <c r="P40" i="17"/>
  <c r="O40" i="17"/>
  <c r="N40" i="17"/>
  <c r="M40" i="17"/>
  <c r="L40" i="17"/>
  <c r="K40" i="17"/>
  <c r="J40" i="17"/>
  <c r="I40" i="17"/>
  <c r="H40" i="17"/>
  <c r="G40" i="17"/>
  <c r="F40" i="17"/>
  <c r="E40" i="17"/>
  <c r="D40" i="17"/>
  <c r="AJ39" i="17"/>
  <c r="AI39" i="17"/>
  <c r="AH39" i="17"/>
  <c r="AG39" i="17"/>
  <c r="AF39" i="17"/>
  <c r="AE39" i="17"/>
  <c r="AD39" i="17"/>
  <c r="AC39" i="17"/>
  <c r="AB39" i="17"/>
  <c r="AA39" i="17"/>
  <c r="Z39" i="17"/>
  <c r="Y39" i="17"/>
  <c r="X39" i="17"/>
  <c r="W39" i="17"/>
  <c r="V39" i="17"/>
  <c r="U39" i="17"/>
  <c r="T39" i="17"/>
  <c r="S39" i="17"/>
  <c r="R39" i="17"/>
  <c r="Q39" i="17"/>
  <c r="P39" i="17"/>
  <c r="O39" i="17"/>
  <c r="N39" i="17"/>
  <c r="M39" i="17"/>
  <c r="L39" i="17"/>
  <c r="K39" i="17"/>
  <c r="J39" i="17"/>
  <c r="I39" i="17"/>
  <c r="H39" i="17"/>
  <c r="G39" i="17"/>
  <c r="F39" i="17"/>
  <c r="E39" i="17"/>
  <c r="D39" i="17"/>
  <c r="AJ38" i="17"/>
  <c r="AI38" i="17"/>
  <c r="AH38" i="17"/>
  <c r="AG38" i="17"/>
  <c r="AF38" i="17"/>
  <c r="AE38" i="17"/>
  <c r="AD38" i="17"/>
  <c r="AC38" i="17"/>
  <c r="AB38" i="17"/>
  <c r="AA38" i="17"/>
  <c r="Z38" i="17"/>
  <c r="Y38" i="17"/>
  <c r="X38" i="17"/>
  <c r="W38" i="17"/>
  <c r="V38" i="17"/>
  <c r="U38" i="17"/>
  <c r="T38" i="17"/>
  <c r="S38" i="17"/>
  <c r="R38" i="17"/>
  <c r="Q38" i="17"/>
  <c r="P38" i="17"/>
  <c r="O38" i="17"/>
  <c r="N38" i="17"/>
  <c r="M38" i="17"/>
  <c r="L38" i="17"/>
  <c r="K38" i="17"/>
  <c r="J38" i="17"/>
  <c r="I38" i="17"/>
  <c r="H38" i="17"/>
  <c r="G38" i="17"/>
  <c r="F38" i="17"/>
  <c r="E38" i="17"/>
  <c r="D38" i="17"/>
  <c r="AJ37" i="17"/>
  <c r="AI37" i="17"/>
  <c r="AH37" i="17"/>
  <c r="AG37" i="17"/>
  <c r="AF37" i="17"/>
  <c r="AE37" i="17"/>
  <c r="AD37" i="17"/>
  <c r="AC37" i="17"/>
  <c r="AB37" i="17"/>
  <c r="AA37" i="17"/>
  <c r="Z37" i="17"/>
  <c r="Y37" i="17"/>
  <c r="X37" i="17"/>
  <c r="W37" i="17"/>
  <c r="V37" i="17"/>
  <c r="U37" i="17"/>
  <c r="T37" i="17"/>
  <c r="S37" i="17"/>
  <c r="R37" i="17"/>
  <c r="Q37" i="17"/>
  <c r="P37" i="17"/>
  <c r="O37" i="17"/>
  <c r="N37" i="17"/>
  <c r="M37" i="17"/>
  <c r="L37" i="17"/>
  <c r="K37" i="17"/>
  <c r="J37" i="17"/>
  <c r="I37" i="17"/>
  <c r="H37" i="17"/>
  <c r="G37" i="17"/>
  <c r="F37" i="17"/>
  <c r="E37" i="17"/>
  <c r="D37" i="17"/>
  <c r="AJ44" i="16"/>
  <c r="AI44" i="16"/>
  <c r="AH44" i="16"/>
  <c r="AG44" i="16"/>
  <c r="AF44" i="16"/>
  <c r="AE44" i="16"/>
  <c r="AD44" i="16"/>
  <c r="AC44" i="16"/>
  <c r="AB44" i="16"/>
  <c r="AA44" i="16"/>
  <c r="Z44" i="16"/>
  <c r="Y44" i="16"/>
  <c r="X44" i="16"/>
  <c r="W44" i="16"/>
  <c r="V44" i="16"/>
  <c r="U44" i="16"/>
  <c r="T44" i="16"/>
  <c r="S44" i="16"/>
  <c r="R44" i="16"/>
  <c r="Q44" i="16"/>
  <c r="P44" i="16"/>
  <c r="O44" i="16"/>
  <c r="N44" i="16"/>
  <c r="M44" i="16"/>
  <c r="L44" i="16"/>
  <c r="K44" i="16"/>
  <c r="J44" i="16"/>
  <c r="I44" i="16"/>
  <c r="H44" i="16"/>
  <c r="G44" i="16"/>
  <c r="F44" i="16"/>
  <c r="E44" i="16"/>
  <c r="D44" i="16"/>
  <c r="AJ43" i="16"/>
  <c r="AI43" i="16"/>
  <c r="AH43" i="16"/>
  <c r="AG43" i="16"/>
  <c r="AF43" i="16"/>
  <c r="AE43" i="16"/>
  <c r="AD43" i="16"/>
  <c r="AC43" i="16"/>
  <c r="AB43" i="16"/>
  <c r="AA43" i="16"/>
  <c r="Z43" i="16"/>
  <c r="Y43" i="16"/>
  <c r="X43" i="16"/>
  <c r="W43" i="16"/>
  <c r="V43" i="16"/>
  <c r="U43" i="16"/>
  <c r="T43" i="16"/>
  <c r="S43" i="16"/>
  <c r="R43" i="16"/>
  <c r="Q43" i="16"/>
  <c r="P43" i="16"/>
  <c r="O43" i="16"/>
  <c r="N43" i="16"/>
  <c r="M43" i="16"/>
  <c r="L43" i="16"/>
  <c r="K43" i="16"/>
  <c r="J43" i="16"/>
  <c r="I43" i="16"/>
  <c r="H43" i="16"/>
  <c r="G43" i="16"/>
  <c r="F43" i="16"/>
  <c r="E43" i="16"/>
  <c r="D43" i="16"/>
  <c r="AJ42" i="16"/>
  <c r="AI42" i="16"/>
  <c r="AH42" i="16"/>
  <c r="AG42" i="16"/>
  <c r="AF42" i="16"/>
  <c r="AE42" i="16"/>
  <c r="AD42" i="16"/>
  <c r="AC42" i="16"/>
  <c r="AB42" i="16"/>
  <c r="AA42" i="16"/>
  <c r="Z42" i="16"/>
  <c r="Y42" i="16"/>
  <c r="X42" i="16"/>
  <c r="W42" i="16"/>
  <c r="V42" i="16"/>
  <c r="U42" i="16"/>
  <c r="T42" i="16"/>
  <c r="S42" i="16"/>
  <c r="R42" i="16"/>
  <c r="Q42" i="16"/>
  <c r="P42" i="16"/>
  <c r="O42" i="16"/>
  <c r="N42" i="16"/>
  <c r="M42" i="16"/>
  <c r="L42" i="16"/>
  <c r="K42" i="16"/>
  <c r="J42" i="16"/>
  <c r="I42" i="16"/>
  <c r="H42" i="16"/>
  <c r="G42" i="16"/>
  <c r="F42" i="16"/>
  <c r="E42" i="16"/>
  <c r="D42" i="16"/>
  <c r="AJ41" i="16"/>
  <c r="AI41" i="16"/>
  <c r="AH41" i="16"/>
  <c r="AG41" i="16"/>
  <c r="AF41" i="16"/>
  <c r="AE41" i="16"/>
  <c r="AD41" i="16"/>
  <c r="AC41" i="16"/>
  <c r="AB41" i="16"/>
  <c r="AA41" i="16"/>
  <c r="Z41" i="16"/>
  <c r="Y41" i="16"/>
  <c r="X41" i="16"/>
  <c r="W41" i="16"/>
  <c r="V41" i="16"/>
  <c r="U41" i="16"/>
  <c r="T41" i="16"/>
  <c r="S41" i="16"/>
  <c r="R41" i="16"/>
  <c r="Q41" i="16"/>
  <c r="P41" i="16"/>
  <c r="O41" i="16"/>
  <c r="N41" i="16"/>
  <c r="M41" i="16"/>
  <c r="L41" i="16"/>
  <c r="K41" i="16"/>
  <c r="J41" i="16"/>
  <c r="I41" i="16"/>
  <c r="H41" i="16"/>
  <c r="G41" i="16"/>
  <c r="F41" i="16"/>
  <c r="E41" i="16"/>
  <c r="D41" i="16"/>
  <c r="AJ40" i="16"/>
  <c r="AI40" i="16"/>
  <c r="AH40" i="16"/>
  <c r="AG40" i="16"/>
  <c r="AF40" i="16"/>
  <c r="AE40" i="16"/>
  <c r="AD40" i="16"/>
  <c r="AC40" i="16"/>
  <c r="AB40" i="16"/>
  <c r="AA40" i="16"/>
  <c r="Z40" i="16"/>
  <c r="Y40" i="16"/>
  <c r="X40" i="16"/>
  <c r="W40" i="16"/>
  <c r="V40" i="16"/>
  <c r="U40" i="16"/>
  <c r="T40" i="16"/>
  <c r="S40" i="16"/>
  <c r="R40" i="16"/>
  <c r="Q40" i="16"/>
  <c r="P40" i="16"/>
  <c r="O40" i="16"/>
  <c r="N40" i="16"/>
  <c r="M40" i="16"/>
  <c r="L40" i="16"/>
  <c r="K40" i="16"/>
  <c r="J40" i="16"/>
  <c r="I40" i="16"/>
  <c r="H40" i="16"/>
  <c r="G40" i="16"/>
  <c r="F40" i="16"/>
  <c r="E40" i="16"/>
  <c r="D40" i="16"/>
  <c r="AJ39" i="16"/>
  <c r="AI39" i="16"/>
  <c r="AH39" i="16"/>
  <c r="AG39" i="16"/>
  <c r="AF39" i="16"/>
  <c r="AE39" i="16"/>
  <c r="AD39" i="16"/>
  <c r="AC39" i="16"/>
  <c r="AB39" i="16"/>
  <c r="AA39" i="16"/>
  <c r="Z39" i="16"/>
  <c r="Y39" i="16"/>
  <c r="X39" i="16"/>
  <c r="W39" i="16"/>
  <c r="V39" i="16"/>
  <c r="U39" i="16"/>
  <c r="T39" i="16"/>
  <c r="S39" i="16"/>
  <c r="R39" i="16"/>
  <c r="Q39" i="16"/>
  <c r="P39" i="16"/>
  <c r="O39" i="16"/>
  <c r="N39" i="16"/>
  <c r="M39" i="16"/>
  <c r="L39" i="16"/>
  <c r="K39" i="16"/>
  <c r="J39" i="16"/>
  <c r="I39" i="16"/>
  <c r="H39" i="16"/>
  <c r="G39" i="16"/>
  <c r="F39" i="16"/>
  <c r="E39" i="16"/>
  <c r="D39" i="16"/>
  <c r="AJ38" i="16"/>
  <c r="AI38" i="16"/>
  <c r="AH38" i="16"/>
  <c r="AG38" i="16"/>
  <c r="AF38" i="16"/>
  <c r="AE38" i="16"/>
  <c r="AD38" i="16"/>
  <c r="AC38" i="16"/>
  <c r="AB38" i="16"/>
  <c r="AA38" i="16"/>
  <c r="Z38" i="16"/>
  <c r="Y38" i="16"/>
  <c r="X38" i="16"/>
  <c r="W38" i="16"/>
  <c r="V38" i="16"/>
  <c r="U38" i="16"/>
  <c r="T38" i="16"/>
  <c r="S38" i="16"/>
  <c r="R38" i="16"/>
  <c r="Q38" i="16"/>
  <c r="P38" i="16"/>
  <c r="O38" i="16"/>
  <c r="N38" i="16"/>
  <c r="M38" i="16"/>
  <c r="L38" i="16"/>
  <c r="K38" i="16"/>
  <c r="J38" i="16"/>
  <c r="I38" i="16"/>
  <c r="H38" i="16"/>
  <c r="G38" i="16"/>
  <c r="F38" i="16"/>
  <c r="E38" i="16"/>
  <c r="D38" i="16"/>
  <c r="AJ37" i="16"/>
  <c r="AI37" i="16"/>
  <c r="AH37" i="16"/>
  <c r="AG37" i="16"/>
  <c r="AF37" i="16"/>
  <c r="AE37" i="16"/>
  <c r="AD37" i="16"/>
  <c r="AC37" i="16"/>
  <c r="AB37" i="16"/>
  <c r="AA37" i="16"/>
  <c r="Z37" i="16"/>
  <c r="Y37" i="16"/>
  <c r="X37" i="16"/>
  <c r="W37" i="16"/>
  <c r="V37" i="16"/>
  <c r="U37" i="16"/>
  <c r="T37" i="16"/>
  <c r="S37" i="16"/>
  <c r="R37" i="16"/>
  <c r="Q37" i="16"/>
  <c r="P37" i="16"/>
  <c r="O37" i="16"/>
  <c r="N37" i="16"/>
  <c r="M37" i="16"/>
  <c r="L37" i="16"/>
  <c r="K37" i="16"/>
  <c r="J37" i="16"/>
  <c r="I37" i="16"/>
  <c r="H37" i="16"/>
  <c r="G37" i="16"/>
  <c r="F37" i="16"/>
  <c r="E37" i="16"/>
  <c r="D37" i="16"/>
  <c r="AJ44" i="15"/>
  <c r="AI44" i="15"/>
  <c r="AH44" i="15"/>
  <c r="AG44" i="15"/>
  <c r="AF44" i="15"/>
  <c r="AE44" i="15"/>
  <c r="AD44" i="15"/>
  <c r="AC44" i="15"/>
  <c r="AB44" i="15"/>
  <c r="AA44" i="15"/>
  <c r="Z44" i="15"/>
  <c r="Y44" i="15"/>
  <c r="X44" i="15"/>
  <c r="W44" i="15"/>
  <c r="V44" i="15"/>
  <c r="U44" i="15"/>
  <c r="T44" i="15"/>
  <c r="S44" i="15"/>
  <c r="R44" i="15"/>
  <c r="Q44" i="15"/>
  <c r="P44" i="15"/>
  <c r="O44" i="15"/>
  <c r="N44" i="15"/>
  <c r="M44" i="15"/>
  <c r="L44" i="15"/>
  <c r="K44" i="15"/>
  <c r="J44" i="15"/>
  <c r="I44" i="15"/>
  <c r="H44" i="15"/>
  <c r="G44" i="15"/>
  <c r="F44" i="15"/>
  <c r="E44" i="15"/>
  <c r="D44" i="15"/>
  <c r="AJ43" i="15"/>
  <c r="AI43" i="15"/>
  <c r="AH43" i="15"/>
  <c r="AG43" i="15"/>
  <c r="AF43" i="15"/>
  <c r="AE43" i="15"/>
  <c r="AD43" i="15"/>
  <c r="AC43" i="15"/>
  <c r="AB43" i="15"/>
  <c r="AA43" i="15"/>
  <c r="Z43" i="15"/>
  <c r="Y43" i="15"/>
  <c r="X43" i="15"/>
  <c r="W43" i="15"/>
  <c r="V43" i="15"/>
  <c r="U43" i="15"/>
  <c r="T43" i="15"/>
  <c r="S43" i="15"/>
  <c r="R43" i="15"/>
  <c r="Q43" i="15"/>
  <c r="P43" i="15"/>
  <c r="O43" i="15"/>
  <c r="N43" i="15"/>
  <c r="M43" i="15"/>
  <c r="L43" i="15"/>
  <c r="K43" i="15"/>
  <c r="J43" i="15"/>
  <c r="I43" i="15"/>
  <c r="H43" i="15"/>
  <c r="G43" i="15"/>
  <c r="F43" i="15"/>
  <c r="E43" i="15"/>
  <c r="D43" i="15"/>
  <c r="AJ42" i="15"/>
  <c r="AI42" i="15"/>
  <c r="AH42" i="15"/>
  <c r="AG42" i="15"/>
  <c r="AF42" i="15"/>
  <c r="AE42" i="15"/>
  <c r="AD42" i="15"/>
  <c r="AC42" i="15"/>
  <c r="AB42" i="15"/>
  <c r="AA42" i="15"/>
  <c r="Z42" i="15"/>
  <c r="Y42" i="15"/>
  <c r="X42" i="15"/>
  <c r="W42" i="15"/>
  <c r="V42" i="15"/>
  <c r="U42" i="15"/>
  <c r="T42" i="15"/>
  <c r="S42" i="15"/>
  <c r="R42" i="15"/>
  <c r="Q42" i="15"/>
  <c r="P42" i="15"/>
  <c r="O42" i="15"/>
  <c r="N42" i="15"/>
  <c r="M42" i="15"/>
  <c r="L42" i="15"/>
  <c r="K42" i="15"/>
  <c r="J42" i="15"/>
  <c r="I42" i="15"/>
  <c r="H42" i="15"/>
  <c r="G42" i="15"/>
  <c r="F42" i="15"/>
  <c r="E42" i="15"/>
  <c r="D42" i="15"/>
  <c r="AJ41" i="15"/>
  <c r="AI41" i="15"/>
  <c r="AH41" i="15"/>
  <c r="AG41" i="15"/>
  <c r="AF41" i="15"/>
  <c r="AE41" i="15"/>
  <c r="AD41" i="15"/>
  <c r="AC41" i="15"/>
  <c r="AB41" i="15"/>
  <c r="AA41" i="15"/>
  <c r="Z41" i="15"/>
  <c r="Y41" i="15"/>
  <c r="X41" i="15"/>
  <c r="W41" i="15"/>
  <c r="V41" i="15"/>
  <c r="U41" i="15"/>
  <c r="T41" i="15"/>
  <c r="S41" i="15"/>
  <c r="R41" i="15"/>
  <c r="Q41" i="15"/>
  <c r="P41" i="15"/>
  <c r="O41" i="15"/>
  <c r="N41" i="15"/>
  <c r="M41" i="15"/>
  <c r="L41" i="15"/>
  <c r="K41" i="15"/>
  <c r="J41" i="15"/>
  <c r="I41" i="15"/>
  <c r="H41" i="15"/>
  <c r="G41" i="15"/>
  <c r="F41" i="15"/>
  <c r="E41" i="15"/>
  <c r="D41" i="15"/>
  <c r="AJ40" i="15"/>
  <c r="AI40" i="15"/>
  <c r="AH40" i="15"/>
  <c r="AG40" i="15"/>
  <c r="AF40" i="15"/>
  <c r="AE40" i="15"/>
  <c r="AD40" i="15"/>
  <c r="AC40" i="15"/>
  <c r="AB40" i="15"/>
  <c r="AA40" i="15"/>
  <c r="Z40" i="15"/>
  <c r="Y40" i="15"/>
  <c r="X40" i="15"/>
  <c r="W40" i="15"/>
  <c r="V40" i="15"/>
  <c r="U40" i="15"/>
  <c r="T40" i="15"/>
  <c r="S40" i="15"/>
  <c r="R40" i="15"/>
  <c r="Q40" i="15"/>
  <c r="P40" i="15"/>
  <c r="O40" i="15"/>
  <c r="N40" i="15"/>
  <c r="M40" i="15"/>
  <c r="L40" i="15"/>
  <c r="K40" i="15"/>
  <c r="J40" i="15"/>
  <c r="I40" i="15"/>
  <c r="H40" i="15"/>
  <c r="G40" i="15"/>
  <c r="F40" i="15"/>
  <c r="E40" i="15"/>
  <c r="D40" i="15"/>
  <c r="AJ39" i="15"/>
  <c r="AI39" i="15"/>
  <c r="AH39" i="15"/>
  <c r="AG39" i="15"/>
  <c r="AF39" i="15"/>
  <c r="AE39" i="15"/>
  <c r="AD39" i="15"/>
  <c r="AC39" i="15"/>
  <c r="AB39" i="15"/>
  <c r="AA39" i="15"/>
  <c r="Z39" i="15"/>
  <c r="Y39" i="15"/>
  <c r="X39" i="15"/>
  <c r="W39" i="15"/>
  <c r="V39" i="15"/>
  <c r="U39" i="15"/>
  <c r="T39" i="15"/>
  <c r="S39" i="15"/>
  <c r="R39" i="15"/>
  <c r="Q39" i="15"/>
  <c r="P39" i="15"/>
  <c r="O39" i="15"/>
  <c r="N39" i="15"/>
  <c r="M39" i="15"/>
  <c r="L39" i="15"/>
  <c r="K39" i="15"/>
  <c r="J39" i="15"/>
  <c r="I39" i="15"/>
  <c r="H39" i="15"/>
  <c r="G39" i="15"/>
  <c r="F39" i="15"/>
  <c r="E39" i="15"/>
  <c r="D39" i="15"/>
  <c r="AJ38" i="15"/>
  <c r="AI38" i="15"/>
  <c r="AH38" i="15"/>
  <c r="AG38" i="15"/>
  <c r="AF38" i="15"/>
  <c r="AE38" i="15"/>
  <c r="AD38" i="15"/>
  <c r="AC38" i="15"/>
  <c r="AB38" i="15"/>
  <c r="AA38" i="15"/>
  <c r="Z38" i="15"/>
  <c r="Y38" i="15"/>
  <c r="X38" i="15"/>
  <c r="W38" i="15"/>
  <c r="V38" i="15"/>
  <c r="U38" i="15"/>
  <c r="T38" i="15"/>
  <c r="S38" i="15"/>
  <c r="R38" i="15"/>
  <c r="Q38" i="15"/>
  <c r="P38" i="15"/>
  <c r="O38" i="15"/>
  <c r="N38" i="15"/>
  <c r="M38" i="15"/>
  <c r="L38" i="15"/>
  <c r="K38" i="15"/>
  <c r="J38" i="15"/>
  <c r="I38" i="15"/>
  <c r="H38" i="15"/>
  <c r="G38" i="15"/>
  <c r="F38" i="15"/>
  <c r="E38" i="15"/>
  <c r="D38" i="15"/>
  <c r="AJ37" i="15"/>
  <c r="AI37" i="15"/>
  <c r="AH37" i="15"/>
  <c r="AG37" i="15"/>
  <c r="AF37" i="15"/>
  <c r="AE37" i="15"/>
  <c r="AD37" i="15"/>
  <c r="AC37" i="15"/>
  <c r="AB37" i="15"/>
  <c r="AA37" i="15"/>
  <c r="Z37" i="15"/>
  <c r="Y37" i="15"/>
  <c r="X37" i="15"/>
  <c r="W37" i="15"/>
  <c r="V37" i="15"/>
  <c r="U37" i="15"/>
  <c r="T37" i="15"/>
  <c r="S37" i="15"/>
  <c r="R37" i="15"/>
  <c r="Q37" i="15"/>
  <c r="P37" i="15"/>
  <c r="O37" i="15"/>
  <c r="N37" i="15"/>
  <c r="M37" i="15"/>
  <c r="L37" i="15"/>
  <c r="K37" i="15"/>
  <c r="J37" i="15"/>
  <c r="I37" i="15"/>
  <c r="H37" i="15"/>
  <c r="G37" i="15"/>
  <c r="F37" i="15"/>
  <c r="E37" i="15"/>
  <c r="D37" i="15"/>
  <c r="AJ44" i="14"/>
  <c r="AI44" i="14"/>
  <c r="AH44" i="14"/>
  <c r="AG44" i="14"/>
  <c r="AF44" i="14"/>
  <c r="AE44" i="14"/>
  <c r="AD44" i="14"/>
  <c r="AC44" i="14"/>
  <c r="AB44" i="14"/>
  <c r="AA44" i="14"/>
  <c r="Z44" i="14"/>
  <c r="Y44" i="14"/>
  <c r="X44" i="14"/>
  <c r="W44" i="14"/>
  <c r="V44" i="14"/>
  <c r="U44" i="14"/>
  <c r="T44" i="14"/>
  <c r="S44" i="14"/>
  <c r="R44" i="14"/>
  <c r="Q44" i="14"/>
  <c r="P44" i="14"/>
  <c r="O44" i="14"/>
  <c r="N44" i="14"/>
  <c r="M44" i="14"/>
  <c r="L44" i="14"/>
  <c r="K44" i="14"/>
  <c r="J44" i="14"/>
  <c r="I44" i="14"/>
  <c r="H44" i="14"/>
  <c r="G44" i="14"/>
  <c r="F44" i="14"/>
  <c r="E44" i="14"/>
  <c r="AJ43" i="14"/>
  <c r="AI43" i="14"/>
  <c r="AH43" i="14"/>
  <c r="AG43" i="14"/>
  <c r="AF43" i="14"/>
  <c r="AE43" i="14"/>
  <c r="AD43" i="14"/>
  <c r="AC43" i="14"/>
  <c r="AB43" i="14"/>
  <c r="AA43" i="14"/>
  <c r="Z43" i="14"/>
  <c r="Y43" i="14"/>
  <c r="X43" i="14"/>
  <c r="W43" i="14"/>
  <c r="V43" i="14"/>
  <c r="U43" i="14"/>
  <c r="T43" i="14"/>
  <c r="S43" i="14"/>
  <c r="R43" i="14"/>
  <c r="Q43" i="14"/>
  <c r="P43" i="14"/>
  <c r="O43" i="14"/>
  <c r="N43" i="14"/>
  <c r="M43" i="14"/>
  <c r="L43" i="14"/>
  <c r="K43" i="14"/>
  <c r="J43" i="14"/>
  <c r="I43" i="14"/>
  <c r="H43" i="14"/>
  <c r="G43" i="14"/>
  <c r="F43" i="14"/>
  <c r="E43" i="14"/>
  <c r="D43" i="14"/>
  <c r="AJ42" i="14"/>
  <c r="AI42" i="14"/>
  <c r="AH42" i="14"/>
  <c r="AG42" i="14"/>
  <c r="AF42" i="14"/>
  <c r="AE42" i="14"/>
  <c r="AD42" i="14"/>
  <c r="AC42" i="14"/>
  <c r="AB42" i="14"/>
  <c r="AA42" i="14"/>
  <c r="Z42" i="14"/>
  <c r="Y42" i="14"/>
  <c r="X42" i="14"/>
  <c r="W42" i="14"/>
  <c r="V42" i="14"/>
  <c r="U42" i="14"/>
  <c r="T42" i="14"/>
  <c r="S42" i="14"/>
  <c r="R42" i="14"/>
  <c r="Q42" i="14"/>
  <c r="P42" i="14"/>
  <c r="O42" i="14"/>
  <c r="N42" i="14"/>
  <c r="M42" i="14"/>
  <c r="L42" i="14"/>
  <c r="K42" i="14"/>
  <c r="J42" i="14"/>
  <c r="I42" i="14"/>
  <c r="H42" i="14"/>
  <c r="G42" i="14"/>
  <c r="F42" i="14"/>
  <c r="E42" i="14"/>
  <c r="D42" i="14"/>
  <c r="AJ41" i="14"/>
  <c r="AI41" i="14"/>
  <c r="AH41" i="14"/>
  <c r="AG41" i="14"/>
  <c r="AF41" i="14"/>
  <c r="AE41" i="14"/>
  <c r="AD41" i="14"/>
  <c r="AC41" i="14"/>
  <c r="AB41" i="14"/>
  <c r="AA41" i="14"/>
  <c r="Z41" i="14"/>
  <c r="Y41" i="14"/>
  <c r="X41" i="14"/>
  <c r="W41" i="14"/>
  <c r="V41" i="14"/>
  <c r="U41" i="14"/>
  <c r="T41" i="14"/>
  <c r="S41" i="14"/>
  <c r="R41" i="14"/>
  <c r="Q41" i="14"/>
  <c r="P41" i="14"/>
  <c r="O41" i="14"/>
  <c r="N41" i="14"/>
  <c r="M41" i="14"/>
  <c r="L41" i="14"/>
  <c r="K41" i="14"/>
  <c r="J41" i="14"/>
  <c r="I41" i="14"/>
  <c r="H41" i="14"/>
  <c r="G41" i="14"/>
  <c r="F41" i="14"/>
  <c r="E41" i="14"/>
  <c r="D41" i="14"/>
  <c r="AJ40" i="14"/>
  <c r="AI40" i="14"/>
  <c r="AH40" i="14"/>
  <c r="AG40" i="14"/>
  <c r="AF40" i="14"/>
  <c r="AE40" i="14"/>
  <c r="AD40" i="14"/>
  <c r="AC40" i="14"/>
  <c r="AB40" i="14"/>
  <c r="AA40" i="14"/>
  <c r="Z40" i="14"/>
  <c r="Y40" i="14"/>
  <c r="X40" i="14"/>
  <c r="W40" i="14"/>
  <c r="V40" i="14"/>
  <c r="U40" i="14"/>
  <c r="T40" i="14"/>
  <c r="S40" i="14"/>
  <c r="R40" i="14"/>
  <c r="Q40" i="14"/>
  <c r="P40" i="14"/>
  <c r="O40" i="14"/>
  <c r="N40" i="14"/>
  <c r="M40" i="14"/>
  <c r="L40" i="14"/>
  <c r="K40" i="14"/>
  <c r="J40" i="14"/>
  <c r="I40" i="14"/>
  <c r="H40" i="14"/>
  <c r="G40" i="14"/>
  <c r="F40" i="14"/>
  <c r="E40" i="14"/>
  <c r="D40" i="14"/>
  <c r="AJ39" i="14"/>
  <c r="AI39" i="14"/>
  <c r="AH39" i="14"/>
  <c r="AG39" i="14"/>
  <c r="AF39" i="14"/>
  <c r="AE39" i="14"/>
  <c r="AD39" i="14"/>
  <c r="AC39" i="14"/>
  <c r="AB39" i="14"/>
  <c r="AA39" i="14"/>
  <c r="Z39" i="14"/>
  <c r="Y39" i="14"/>
  <c r="X39" i="14"/>
  <c r="W39" i="14"/>
  <c r="V39" i="14"/>
  <c r="U39" i="14"/>
  <c r="T39" i="14"/>
  <c r="S39" i="14"/>
  <c r="R39" i="14"/>
  <c r="Q39" i="14"/>
  <c r="P39" i="14"/>
  <c r="O39" i="14"/>
  <c r="N39" i="14"/>
  <c r="M39" i="14"/>
  <c r="L39" i="14"/>
  <c r="K39" i="14"/>
  <c r="J39" i="14"/>
  <c r="I39" i="14"/>
  <c r="H39" i="14"/>
  <c r="G39" i="14"/>
  <c r="F39" i="14"/>
  <c r="E39" i="14"/>
  <c r="D39" i="14"/>
  <c r="AJ38" i="14"/>
  <c r="AI38" i="14"/>
  <c r="AH38" i="14"/>
  <c r="AG38" i="14"/>
  <c r="AF38" i="14"/>
  <c r="AE38" i="14"/>
  <c r="AD38" i="14"/>
  <c r="AC38" i="14"/>
  <c r="AB38" i="14"/>
  <c r="AA38" i="14"/>
  <c r="Z38" i="14"/>
  <c r="Y38" i="14"/>
  <c r="X38" i="14"/>
  <c r="W38" i="14"/>
  <c r="V38" i="14"/>
  <c r="U38" i="14"/>
  <c r="T38" i="14"/>
  <c r="S38" i="14"/>
  <c r="R38" i="14"/>
  <c r="Q38" i="14"/>
  <c r="P38" i="14"/>
  <c r="O38" i="14"/>
  <c r="N38" i="14"/>
  <c r="M38" i="14"/>
  <c r="L38" i="14"/>
  <c r="K38" i="14"/>
  <c r="J38" i="14"/>
  <c r="I38" i="14"/>
  <c r="H38" i="14"/>
  <c r="G38" i="14"/>
  <c r="F38" i="14"/>
  <c r="E38" i="14"/>
  <c r="D38" i="14"/>
  <c r="AJ37" i="14"/>
  <c r="AI37" i="14"/>
  <c r="AH37" i="14"/>
  <c r="AG37" i="14"/>
  <c r="AF37" i="14"/>
  <c r="AE37" i="14"/>
  <c r="AD37" i="14"/>
  <c r="AC37" i="14"/>
  <c r="AB37" i="14"/>
  <c r="AA37" i="14"/>
  <c r="Z37" i="14"/>
  <c r="Y37" i="14"/>
  <c r="X37" i="14"/>
  <c r="W37" i="14"/>
  <c r="V37" i="14"/>
  <c r="U37" i="14"/>
  <c r="T37" i="14"/>
  <c r="S37" i="14"/>
  <c r="R37" i="14"/>
  <c r="Q37" i="14"/>
  <c r="P37" i="14"/>
  <c r="O37" i="14"/>
  <c r="N37" i="14"/>
  <c r="M37" i="14"/>
  <c r="L37" i="14"/>
  <c r="K37" i="14"/>
  <c r="J37" i="14"/>
  <c r="I37" i="14"/>
  <c r="H37" i="14"/>
  <c r="G37" i="14"/>
  <c r="F37" i="14"/>
  <c r="E37" i="14"/>
  <c r="D37" i="14"/>
  <c r="AJ44" i="13"/>
  <c r="AI44" i="13"/>
  <c r="AH44" i="13"/>
  <c r="AG44" i="13"/>
  <c r="AF44" i="13"/>
  <c r="AE44" i="13"/>
  <c r="AD44" i="13"/>
  <c r="AC44" i="13"/>
  <c r="AB44" i="13"/>
  <c r="AA44" i="13"/>
  <c r="Z44" i="13"/>
  <c r="Y44" i="13"/>
  <c r="X44" i="13"/>
  <c r="W44" i="13"/>
  <c r="V44" i="13"/>
  <c r="U44" i="13"/>
  <c r="T44" i="13"/>
  <c r="S44" i="13"/>
  <c r="R44" i="13"/>
  <c r="Q44" i="13"/>
  <c r="P44" i="13"/>
  <c r="O44" i="13"/>
  <c r="N44" i="13"/>
  <c r="M44" i="13"/>
  <c r="L44" i="13"/>
  <c r="K44" i="13"/>
  <c r="J44" i="13"/>
  <c r="I44" i="13"/>
  <c r="H44" i="13"/>
  <c r="G44" i="13"/>
  <c r="F44" i="13"/>
  <c r="E44" i="13"/>
  <c r="D44" i="13"/>
  <c r="AJ43" i="13"/>
  <c r="AI43" i="13"/>
  <c r="AH43" i="13"/>
  <c r="AG43" i="13"/>
  <c r="AF43" i="13"/>
  <c r="AE43" i="13"/>
  <c r="AD43" i="13"/>
  <c r="AC43" i="13"/>
  <c r="AB43" i="13"/>
  <c r="AA43" i="13"/>
  <c r="Z43" i="13"/>
  <c r="Y43" i="13"/>
  <c r="X43" i="13"/>
  <c r="W43" i="13"/>
  <c r="V43" i="13"/>
  <c r="U43" i="13"/>
  <c r="T43" i="13"/>
  <c r="S43" i="13"/>
  <c r="R43" i="13"/>
  <c r="Q43" i="13"/>
  <c r="P43" i="13"/>
  <c r="O43" i="13"/>
  <c r="N43" i="13"/>
  <c r="M43" i="13"/>
  <c r="L43" i="13"/>
  <c r="K43" i="13"/>
  <c r="J43" i="13"/>
  <c r="I43" i="13"/>
  <c r="H43" i="13"/>
  <c r="G43" i="13"/>
  <c r="F43" i="13"/>
  <c r="E43" i="13"/>
  <c r="D43" i="13"/>
  <c r="AJ42" i="13"/>
  <c r="AI42" i="13"/>
  <c r="AH42" i="13"/>
  <c r="AG42" i="13"/>
  <c r="AF42" i="13"/>
  <c r="AE42" i="13"/>
  <c r="AD42" i="13"/>
  <c r="AC42" i="13"/>
  <c r="AB42" i="13"/>
  <c r="AA42" i="13"/>
  <c r="Z42" i="13"/>
  <c r="Y42" i="13"/>
  <c r="X42" i="13"/>
  <c r="W42" i="13"/>
  <c r="V42" i="13"/>
  <c r="U42" i="13"/>
  <c r="T42" i="13"/>
  <c r="S42" i="13"/>
  <c r="R42" i="13"/>
  <c r="Q42" i="13"/>
  <c r="P42" i="13"/>
  <c r="O42" i="13"/>
  <c r="N42" i="13"/>
  <c r="M42" i="13"/>
  <c r="L42" i="13"/>
  <c r="K42" i="13"/>
  <c r="J42" i="13"/>
  <c r="I42" i="13"/>
  <c r="H42" i="13"/>
  <c r="G42" i="13"/>
  <c r="F42" i="13"/>
  <c r="E42" i="13"/>
  <c r="D42" i="13"/>
  <c r="AJ41" i="13"/>
  <c r="AI41" i="13"/>
  <c r="AH41" i="13"/>
  <c r="AG41" i="13"/>
  <c r="AF41" i="13"/>
  <c r="AE41" i="13"/>
  <c r="AD41" i="13"/>
  <c r="AC41" i="13"/>
  <c r="AB41" i="13"/>
  <c r="AA41" i="13"/>
  <c r="Z41" i="13"/>
  <c r="Y41" i="13"/>
  <c r="X41" i="13"/>
  <c r="W41" i="13"/>
  <c r="V41" i="13"/>
  <c r="U41" i="13"/>
  <c r="T41" i="13"/>
  <c r="S41" i="13"/>
  <c r="R41" i="13"/>
  <c r="Q41" i="13"/>
  <c r="P41" i="13"/>
  <c r="O41" i="13"/>
  <c r="N41" i="13"/>
  <c r="M41" i="13"/>
  <c r="L41" i="13"/>
  <c r="K41" i="13"/>
  <c r="J41" i="13"/>
  <c r="I41" i="13"/>
  <c r="H41" i="13"/>
  <c r="G41" i="13"/>
  <c r="F41" i="13"/>
  <c r="E41" i="13"/>
  <c r="D41" i="13"/>
  <c r="AJ40" i="13"/>
  <c r="AI40" i="13"/>
  <c r="AH40" i="13"/>
  <c r="AG40" i="13"/>
  <c r="AF40" i="13"/>
  <c r="AE40" i="13"/>
  <c r="AD40" i="13"/>
  <c r="AC40" i="13"/>
  <c r="AB40" i="13"/>
  <c r="AA40" i="13"/>
  <c r="Z40" i="13"/>
  <c r="Y40" i="13"/>
  <c r="X40" i="13"/>
  <c r="W40" i="13"/>
  <c r="V40" i="13"/>
  <c r="U40" i="13"/>
  <c r="T40" i="13"/>
  <c r="S40" i="13"/>
  <c r="R40" i="13"/>
  <c r="Q40" i="13"/>
  <c r="P40" i="13"/>
  <c r="O40" i="13"/>
  <c r="N40" i="13"/>
  <c r="M40" i="13"/>
  <c r="L40" i="13"/>
  <c r="K40" i="13"/>
  <c r="J40" i="13"/>
  <c r="I40" i="13"/>
  <c r="H40" i="13"/>
  <c r="G40" i="13"/>
  <c r="F40" i="13"/>
  <c r="E40" i="13"/>
  <c r="D40" i="13"/>
  <c r="AJ39" i="13"/>
  <c r="AI39" i="13"/>
  <c r="AH39" i="13"/>
  <c r="AG39" i="13"/>
  <c r="AF39" i="13"/>
  <c r="AE39" i="13"/>
  <c r="AD39" i="13"/>
  <c r="AC39" i="13"/>
  <c r="AB39" i="13"/>
  <c r="AA39" i="13"/>
  <c r="Z39" i="13"/>
  <c r="Y39" i="13"/>
  <c r="X39" i="13"/>
  <c r="W39" i="13"/>
  <c r="V39" i="13"/>
  <c r="U39" i="13"/>
  <c r="T39" i="13"/>
  <c r="S39" i="13"/>
  <c r="R39" i="13"/>
  <c r="Q39" i="13"/>
  <c r="P39" i="13"/>
  <c r="O39" i="13"/>
  <c r="N39" i="13"/>
  <c r="M39" i="13"/>
  <c r="L39" i="13"/>
  <c r="K39" i="13"/>
  <c r="J39" i="13"/>
  <c r="I39" i="13"/>
  <c r="H39" i="13"/>
  <c r="G39" i="13"/>
  <c r="F39" i="13"/>
  <c r="E39" i="13"/>
  <c r="D39" i="13"/>
  <c r="AJ38" i="13"/>
  <c r="AI38" i="13"/>
  <c r="AH38" i="13"/>
  <c r="AG38" i="13"/>
  <c r="AF38" i="13"/>
  <c r="AE38" i="13"/>
  <c r="AD38" i="13"/>
  <c r="AC38" i="13"/>
  <c r="AB38" i="13"/>
  <c r="AA38" i="13"/>
  <c r="Z38" i="13"/>
  <c r="Y38" i="13"/>
  <c r="X38" i="13"/>
  <c r="W38" i="13"/>
  <c r="V38" i="13"/>
  <c r="U38" i="13"/>
  <c r="T38" i="13"/>
  <c r="S38" i="13"/>
  <c r="R38" i="13"/>
  <c r="Q38" i="13"/>
  <c r="P38" i="13"/>
  <c r="O38" i="13"/>
  <c r="N38" i="13"/>
  <c r="M38" i="13"/>
  <c r="L38" i="13"/>
  <c r="K38" i="13"/>
  <c r="J38" i="13"/>
  <c r="I38" i="13"/>
  <c r="H38" i="13"/>
  <c r="G38" i="13"/>
  <c r="F38" i="13"/>
  <c r="E38" i="13"/>
  <c r="D38" i="13"/>
  <c r="AJ37" i="13"/>
  <c r="AI37" i="13"/>
  <c r="AH37" i="13"/>
  <c r="AG37" i="13"/>
  <c r="AF37" i="13"/>
  <c r="AE37" i="13"/>
  <c r="AD37" i="13"/>
  <c r="AC37" i="13"/>
  <c r="AB37" i="13"/>
  <c r="AA37" i="13"/>
  <c r="Z37" i="13"/>
  <c r="Y37" i="13"/>
  <c r="X37" i="13"/>
  <c r="W37" i="13"/>
  <c r="V37" i="13"/>
  <c r="U37" i="13"/>
  <c r="T37" i="13"/>
  <c r="S37" i="13"/>
  <c r="R37" i="13"/>
  <c r="Q37" i="13"/>
  <c r="P37" i="13"/>
  <c r="O37" i="13"/>
  <c r="N37" i="13"/>
  <c r="M37" i="13"/>
  <c r="L37" i="13"/>
  <c r="K37" i="13"/>
  <c r="J37" i="13"/>
  <c r="I37" i="13"/>
  <c r="H37" i="13"/>
  <c r="G37" i="13"/>
  <c r="F37" i="13"/>
  <c r="E37" i="13"/>
  <c r="D37" i="13"/>
  <c r="AJ44" i="12"/>
  <c r="AI44" i="12"/>
  <c r="AH44" i="12"/>
  <c r="AG44" i="12"/>
  <c r="AF44" i="12"/>
  <c r="AE44" i="12"/>
  <c r="AD44" i="12"/>
  <c r="AC44" i="12"/>
  <c r="AB44" i="12"/>
  <c r="AA44" i="12"/>
  <c r="Z44" i="12"/>
  <c r="Y44" i="12"/>
  <c r="X44" i="12"/>
  <c r="W44" i="12"/>
  <c r="V44" i="12"/>
  <c r="U44" i="12"/>
  <c r="T44" i="12"/>
  <c r="S44" i="12"/>
  <c r="R44" i="12"/>
  <c r="Q44" i="12"/>
  <c r="P44" i="12"/>
  <c r="O44" i="12"/>
  <c r="N44" i="12"/>
  <c r="M44" i="12"/>
  <c r="L44" i="12"/>
  <c r="K44" i="12"/>
  <c r="J44" i="12"/>
  <c r="I44" i="12"/>
  <c r="H44" i="12"/>
  <c r="G44" i="12"/>
  <c r="F44" i="12"/>
  <c r="E44" i="12"/>
  <c r="D44" i="12"/>
  <c r="AJ43" i="12"/>
  <c r="AI43" i="12"/>
  <c r="AH43" i="12"/>
  <c r="AG43" i="12"/>
  <c r="AF43" i="12"/>
  <c r="AE43" i="12"/>
  <c r="AD43" i="12"/>
  <c r="AC43" i="12"/>
  <c r="AB43" i="12"/>
  <c r="AA43" i="12"/>
  <c r="Z43" i="12"/>
  <c r="Y43" i="12"/>
  <c r="X43" i="12"/>
  <c r="W43" i="12"/>
  <c r="V43" i="12"/>
  <c r="U43" i="12"/>
  <c r="T43" i="12"/>
  <c r="S43" i="12"/>
  <c r="R43" i="12"/>
  <c r="Q43" i="12"/>
  <c r="P43" i="12"/>
  <c r="O43" i="12"/>
  <c r="N43" i="12"/>
  <c r="M43" i="12"/>
  <c r="L43" i="12"/>
  <c r="K43" i="12"/>
  <c r="J43" i="12"/>
  <c r="I43" i="12"/>
  <c r="H43" i="12"/>
  <c r="G43" i="12"/>
  <c r="F43" i="12"/>
  <c r="E43" i="12"/>
  <c r="D43" i="12"/>
  <c r="AJ42" i="12"/>
  <c r="AI42" i="12"/>
  <c r="AH42" i="12"/>
  <c r="AG42" i="12"/>
  <c r="AF42" i="12"/>
  <c r="AE42" i="12"/>
  <c r="AD42" i="12"/>
  <c r="AC42" i="12"/>
  <c r="AB42" i="12"/>
  <c r="AA42" i="12"/>
  <c r="Z42" i="12"/>
  <c r="Y42" i="12"/>
  <c r="X42" i="12"/>
  <c r="W42" i="12"/>
  <c r="V42" i="12"/>
  <c r="U42" i="12"/>
  <c r="T42" i="12"/>
  <c r="S42" i="12"/>
  <c r="R42" i="12"/>
  <c r="Q42" i="12"/>
  <c r="P42" i="12"/>
  <c r="O42" i="12"/>
  <c r="N42" i="12"/>
  <c r="M42" i="12"/>
  <c r="L42" i="12"/>
  <c r="K42" i="12"/>
  <c r="J42" i="12"/>
  <c r="I42" i="12"/>
  <c r="H42" i="12"/>
  <c r="G42" i="12"/>
  <c r="F42" i="12"/>
  <c r="E42" i="12"/>
  <c r="D42" i="12"/>
  <c r="AJ41" i="12"/>
  <c r="AI41" i="12"/>
  <c r="AH41" i="12"/>
  <c r="AG41" i="12"/>
  <c r="AF41" i="12"/>
  <c r="AE41" i="12"/>
  <c r="AD41" i="12"/>
  <c r="AC41" i="12"/>
  <c r="AB41" i="12"/>
  <c r="AA41" i="12"/>
  <c r="Z41" i="12"/>
  <c r="Y41" i="12"/>
  <c r="X41" i="12"/>
  <c r="W41" i="12"/>
  <c r="V41" i="12"/>
  <c r="U41" i="12"/>
  <c r="T41" i="12"/>
  <c r="S41" i="12"/>
  <c r="R41" i="12"/>
  <c r="Q41" i="12"/>
  <c r="P41" i="12"/>
  <c r="O41" i="12"/>
  <c r="N41" i="12"/>
  <c r="M41" i="12"/>
  <c r="L41" i="12"/>
  <c r="K41" i="12"/>
  <c r="J41" i="12"/>
  <c r="I41" i="12"/>
  <c r="H41" i="12"/>
  <c r="G41" i="12"/>
  <c r="F41" i="12"/>
  <c r="E41" i="12"/>
  <c r="D41" i="12"/>
  <c r="AJ40" i="12"/>
  <c r="AI40" i="12"/>
  <c r="AH40" i="12"/>
  <c r="AG40" i="12"/>
  <c r="AF40" i="12"/>
  <c r="AE40" i="12"/>
  <c r="AD40" i="12"/>
  <c r="AC40" i="12"/>
  <c r="AB40" i="12"/>
  <c r="AA40" i="12"/>
  <c r="Z40" i="12"/>
  <c r="Y40" i="12"/>
  <c r="X40" i="12"/>
  <c r="W40" i="12"/>
  <c r="V40" i="12"/>
  <c r="U40" i="12"/>
  <c r="T40" i="12"/>
  <c r="S40" i="12"/>
  <c r="R40" i="12"/>
  <c r="Q40" i="12"/>
  <c r="P40" i="12"/>
  <c r="O40" i="12"/>
  <c r="N40" i="12"/>
  <c r="M40" i="12"/>
  <c r="L40" i="12"/>
  <c r="K40" i="12"/>
  <c r="J40" i="12"/>
  <c r="I40" i="12"/>
  <c r="H40" i="12"/>
  <c r="G40" i="12"/>
  <c r="F40" i="12"/>
  <c r="E40" i="12"/>
  <c r="D40" i="12"/>
  <c r="AJ39" i="12"/>
  <c r="AI39" i="12"/>
  <c r="AH39" i="12"/>
  <c r="AG39" i="12"/>
  <c r="AF39" i="12"/>
  <c r="AE39" i="12"/>
  <c r="AD39" i="12"/>
  <c r="AC39" i="12"/>
  <c r="AB39" i="12"/>
  <c r="AA39" i="12"/>
  <c r="Z39" i="12"/>
  <c r="Y39" i="12"/>
  <c r="X39" i="12"/>
  <c r="W39" i="12"/>
  <c r="V39" i="12"/>
  <c r="U39" i="12"/>
  <c r="T39" i="12"/>
  <c r="S39" i="12"/>
  <c r="R39" i="12"/>
  <c r="Q39" i="12"/>
  <c r="P39" i="12"/>
  <c r="O39" i="12"/>
  <c r="N39" i="12"/>
  <c r="M39" i="12"/>
  <c r="L39" i="12"/>
  <c r="K39" i="12"/>
  <c r="J39" i="12"/>
  <c r="I39" i="12"/>
  <c r="H39" i="12"/>
  <c r="G39" i="12"/>
  <c r="F39" i="12"/>
  <c r="E39" i="12"/>
  <c r="D39" i="12"/>
  <c r="AJ38" i="12"/>
  <c r="AI38" i="12"/>
  <c r="AH38" i="12"/>
  <c r="AG38" i="12"/>
  <c r="AF38" i="12"/>
  <c r="AE38" i="12"/>
  <c r="AD38" i="12"/>
  <c r="AC38" i="12"/>
  <c r="AB38" i="12"/>
  <c r="AA38" i="12"/>
  <c r="Z38" i="12"/>
  <c r="Y38" i="12"/>
  <c r="X38" i="12"/>
  <c r="W38" i="12"/>
  <c r="V38" i="12"/>
  <c r="U38" i="12"/>
  <c r="T38" i="12"/>
  <c r="S38" i="12"/>
  <c r="R38" i="12"/>
  <c r="Q38" i="12"/>
  <c r="P38" i="12"/>
  <c r="O38" i="12"/>
  <c r="N38" i="12"/>
  <c r="M38" i="12"/>
  <c r="L38" i="12"/>
  <c r="K38" i="12"/>
  <c r="J38" i="12"/>
  <c r="I38" i="12"/>
  <c r="H38" i="12"/>
  <c r="G38" i="12"/>
  <c r="F38" i="12"/>
  <c r="E38" i="12"/>
  <c r="D38" i="12"/>
  <c r="AJ37" i="12"/>
  <c r="AI37" i="12"/>
  <c r="AH37" i="12"/>
  <c r="AG37" i="12"/>
  <c r="AF37" i="12"/>
  <c r="AE37" i="12"/>
  <c r="AD37" i="12"/>
  <c r="AC37" i="12"/>
  <c r="AB37" i="12"/>
  <c r="AA37" i="12"/>
  <c r="Z37" i="12"/>
  <c r="Y37" i="12"/>
  <c r="X37" i="12"/>
  <c r="W37" i="12"/>
  <c r="V37" i="12"/>
  <c r="U37" i="12"/>
  <c r="T37" i="12"/>
  <c r="S37" i="12"/>
  <c r="R37" i="12"/>
  <c r="Q37" i="12"/>
  <c r="P37" i="12"/>
  <c r="O37" i="12"/>
  <c r="N37" i="12"/>
  <c r="M37" i="12"/>
  <c r="L37" i="12"/>
  <c r="K37" i="12"/>
  <c r="J37" i="12"/>
  <c r="I37" i="12"/>
  <c r="H37" i="12"/>
  <c r="G37" i="12"/>
  <c r="F37" i="12"/>
  <c r="E37" i="12"/>
  <c r="D37" i="12"/>
  <c r="G45" i="11"/>
  <c r="H45" i="11"/>
  <c r="I45" i="11"/>
  <c r="J45" i="11"/>
  <c r="K45" i="11"/>
  <c r="L45" i="11"/>
  <c r="M45" i="11"/>
  <c r="N45" i="11"/>
  <c r="O45" i="11"/>
  <c r="P45" i="11"/>
  <c r="Q45" i="11"/>
  <c r="R45" i="11"/>
  <c r="S45" i="11"/>
  <c r="T45" i="11"/>
  <c r="U45" i="11"/>
  <c r="V45" i="11"/>
  <c r="W45" i="11"/>
  <c r="X45" i="11"/>
  <c r="Y45" i="11"/>
  <c r="Z45" i="11"/>
  <c r="AA45" i="11"/>
  <c r="AB45" i="11"/>
  <c r="AC45" i="11"/>
  <c r="AD45" i="11"/>
  <c r="AE45" i="11"/>
  <c r="AF45" i="11"/>
  <c r="AG45" i="11"/>
  <c r="AH45" i="11"/>
  <c r="AI45" i="11"/>
  <c r="AJ45" i="11"/>
  <c r="E44" i="11"/>
  <c r="F44" i="11"/>
  <c r="G44" i="11"/>
  <c r="H44" i="11"/>
  <c r="I44" i="11"/>
  <c r="J44" i="11"/>
  <c r="K44" i="11"/>
  <c r="L44" i="11"/>
  <c r="M44" i="11"/>
  <c r="N44" i="11"/>
  <c r="O44" i="11"/>
  <c r="P44" i="11"/>
  <c r="Q44" i="11"/>
  <c r="R44" i="11"/>
  <c r="S44" i="11"/>
  <c r="T44" i="11"/>
  <c r="U44" i="11"/>
  <c r="V44" i="11"/>
  <c r="W44" i="11"/>
  <c r="X44" i="11"/>
  <c r="Y44" i="11"/>
  <c r="Z44" i="11"/>
  <c r="AA44" i="11"/>
  <c r="AB44" i="11"/>
  <c r="AC44" i="11"/>
  <c r="AD44" i="11"/>
  <c r="AE44" i="11"/>
  <c r="AF44" i="11"/>
  <c r="AG44" i="11"/>
  <c r="AH44" i="11"/>
  <c r="AI44" i="11"/>
  <c r="AJ44" i="11"/>
  <c r="E43" i="11"/>
  <c r="F43" i="11"/>
  <c r="G43" i="11"/>
  <c r="H43" i="11"/>
  <c r="I43" i="11"/>
  <c r="J43" i="11"/>
  <c r="K43" i="11"/>
  <c r="L43" i="11"/>
  <c r="M43" i="11"/>
  <c r="N43" i="11"/>
  <c r="O43" i="11"/>
  <c r="P43" i="11"/>
  <c r="Q43" i="11"/>
  <c r="R43" i="11"/>
  <c r="S43" i="11"/>
  <c r="T43" i="11"/>
  <c r="U43" i="11"/>
  <c r="V43" i="11"/>
  <c r="W43" i="11"/>
  <c r="X43" i="11"/>
  <c r="Y43" i="11"/>
  <c r="Z43" i="11"/>
  <c r="AA43" i="11"/>
  <c r="AB43" i="11"/>
  <c r="AC43" i="11"/>
  <c r="AD43" i="11"/>
  <c r="AE43" i="11"/>
  <c r="AF43" i="11"/>
  <c r="AG43" i="11"/>
  <c r="AH43" i="11"/>
  <c r="AI43" i="11"/>
  <c r="AJ43" i="11"/>
  <c r="E42" i="11"/>
  <c r="F42" i="11"/>
  <c r="G42" i="11"/>
  <c r="H42" i="11"/>
  <c r="I42" i="11"/>
  <c r="J42" i="11"/>
  <c r="K42" i="11"/>
  <c r="L42" i="11"/>
  <c r="M42" i="11"/>
  <c r="N42" i="11"/>
  <c r="O42" i="11"/>
  <c r="P42" i="11"/>
  <c r="Q42" i="11"/>
  <c r="R42" i="11"/>
  <c r="S42" i="11"/>
  <c r="T42" i="11"/>
  <c r="U42" i="11"/>
  <c r="V42" i="11"/>
  <c r="W42" i="11"/>
  <c r="X42" i="11"/>
  <c r="Y42" i="11"/>
  <c r="Z42" i="11"/>
  <c r="AA42" i="11"/>
  <c r="AB42" i="11"/>
  <c r="AC42" i="11"/>
  <c r="AD42" i="11"/>
  <c r="AE42" i="11"/>
  <c r="AF42" i="11"/>
  <c r="AG42" i="11"/>
  <c r="AH42" i="11"/>
  <c r="AI42" i="11"/>
  <c r="AJ42" i="11"/>
  <c r="E41" i="11"/>
  <c r="F41" i="11"/>
  <c r="G41" i="11"/>
  <c r="H41" i="11"/>
  <c r="I41" i="11"/>
  <c r="J41" i="11"/>
  <c r="K41" i="11"/>
  <c r="L41" i="11"/>
  <c r="M41" i="11"/>
  <c r="N41" i="11"/>
  <c r="O41" i="11"/>
  <c r="P41" i="11"/>
  <c r="Q41" i="11"/>
  <c r="R41" i="11"/>
  <c r="S41" i="11"/>
  <c r="T41" i="11"/>
  <c r="U41" i="11"/>
  <c r="V41" i="11"/>
  <c r="W41" i="11"/>
  <c r="X41" i="11"/>
  <c r="Y41" i="11"/>
  <c r="Z41" i="11"/>
  <c r="AA41" i="11"/>
  <c r="AB41" i="11"/>
  <c r="AC41" i="11"/>
  <c r="AD41" i="11"/>
  <c r="AE41" i="11"/>
  <c r="AF41" i="11"/>
  <c r="AG41" i="11"/>
  <c r="AH41" i="11"/>
  <c r="AI41" i="11"/>
  <c r="AJ41" i="11"/>
  <c r="E40" i="11"/>
  <c r="F40" i="11"/>
  <c r="G40" i="11"/>
  <c r="H40" i="11"/>
  <c r="I40" i="11"/>
  <c r="J40" i="11"/>
  <c r="K40" i="11"/>
  <c r="L40" i="11"/>
  <c r="M40" i="11"/>
  <c r="N40" i="11"/>
  <c r="O40" i="11"/>
  <c r="P40" i="11"/>
  <c r="Q40" i="11"/>
  <c r="R40" i="11"/>
  <c r="S40" i="11"/>
  <c r="T40" i="11"/>
  <c r="U40" i="11"/>
  <c r="V40" i="11"/>
  <c r="W40" i="11"/>
  <c r="X40" i="11"/>
  <c r="Y40" i="11"/>
  <c r="Z40" i="11"/>
  <c r="AA40" i="11"/>
  <c r="AB40" i="11"/>
  <c r="AC40" i="11"/>
  <c r="AD40" i="11"/>
  <c r="AE40" i="11"/>
  <c r="AF40" i="11"/>
  <c r="AG40" i="11"/>
  <c r="AH40" i="11"/>
  <c r="AI40" i="11"/>
  <c r="AJ40" i="11"/>
  <c r="E39" i="11"/>
  <c r="F39" i="11"/>
  <c r="G39" i="11"/>
  <c r="H39" i="11"/>
  <c r="I39" i="11"/>
  <c r="J39" i="11"/>
  <c r="K39" i="11"/>
  <c r="L39" i="11"/>
  <c r="M39" i="11"/>
  <c r="N39" i="11"/>
  <c r="O39" i="11"/>
  <c r="P39" i="11"/>
  <c r="Q39" i="11"/>
  <c r="R39" i="11"/>
  <c r="S39" i="11"/>
  <c r="T39" i="11"/>
  <c r="U39" i="11"/>
  <c r="V39" i="11"/>
  <c r="W39" i="11"/>
  <c r="X39" i="11"/>
  <c r="Y39" i="11"/>
  <c r="Z39" i="11"/>
  <c r="AA39" i="11"/>
  <c r="AB39" i="11"/>
  <c r="AC39" i="11"/>
  <c r="AD39" i="11"/>
  <c r="AE39" i="11"/>
  <c r="AF39" i="11"/>
  <c r="AG39" i="11"/>
  <c r="AH39" i="11"/>
  <c r="AI39" i="11"/>
  <c r="AJ39" i="11"/>
  <c r="E38" i="11"/>
  <c r="F38" i="11"/>
  <c r="G38" i="11"/>
  <c r="H38" i="11"/>
  <c r="I38" i="11"/>
  <c r="J38" i="11"/>
  <c r="K38" i="11"/>
  <c r="L38" i="11"/>
  <c r="M38" i="11"/>
  <c r="N38" i="11"/>
  <c r="O38" i="11"/>
  <c r="P38" i="11"/>
  <c r="Q38" i="11"/>
  <c r="R38" i="11"/>
  <c r="S38" i="11"/>
  <c r="T38" i="11"/>
  <c r="U38" i="11"/>
  <c r="V38" i="11"/>
  <c r="W38" i="11"/>
  <c r="X38" i="11"/>
  <c r="Y38" i="11"/>
  <c r="Z38" i="11"/>
  <c r="AA38" i="11"/>
  <c r="AB38" i="11"/>
  <c r="AC38" i="11"/>
  <c r="AD38" i="11"/>
  <c r="AE38" i="11"/>
  <c r="AF38" i="11"/>
  <c r="AG38" i="11"/>
  <c r="AH38" i="11"/>
  <c r="AI38" i="11"/>
  <c r="AJ38" i="11"/>
  <c r="G37" i="11"/>
  <c r="H37" i="11"/>
  <c r="I37" i="11"/>
  <c r="J37" i="11"/>
  <c r="K37" i="11"/>
  <c r="L37" i="11"/>
  <c r="M37" i="11"/>
  <c r="N37" i="11"/>
  <c r="O37" i="11"/>
  <c r="P37" i="11"/>
  <c r="Q37" i="11"/>
  <c r="R37" i="11"/>
  <c r="S37" i="11"/>
  <c r="T37" i="11"/>
  <c r="U37" i="11"/>
  <c r="V37" i="11"/>
  <c r="W37" i="11"/>
  <c r="X37" i="11"/>
  <c r="Y37" i="11"/>
  <c r="Z37" i="11"/>
  <c r="AA37" i="11"/>
  <c r="AB37" i="11"/>
  <c r="AC37" i="11"/>
  <c r="AD37" i="11"/>
  <c r="AE37" i="11"/>
  <c r="AF37" i="11"/>
  <c r="AG37" i="11"/>
  <c r="AH37" i="11"/>
  <c r="AI37" i="11"/>
  <c r="AJ37" i="11"/>
  <c r="E37" i="11"/>
  <c r="F37" i="11"/>
  <c r="D45" i="11"/>
  <c r="D44" i="11"/>
  <c r="D43" i="11"/>
  <c r="D42" i="11"/>
  <c r="D41" i="11"/>
  <c r="D40" i="11"/>
  <c r="D39" i="11"/>
  <c r="D38" i="11"/>
  <c r="D37" i="11"/>
  <c r="D17" i="10"/>
  <c r="B15" i="36"/>
  <c r="B14" i="36"/>
  <c r="B13" i="36"/>
  <c r="B12" i="36"/>
  <c r="B11" i="36"/>
  <c r="B10" i="36"/>
  <c r="B9" i="36"/>
  <c r="B8" i="36"/>
  <c r="B6" i="25"/>
  <c r="B5" i="25"/>
  <c r="B16" i="23"/>
  <c r="C10" i="23" s="1"/>
  <c r="B16" i="22"/>
  <c r="C11" i="22" s="1"/>
  <c r="AB6" i="6"/>
  <c r="AB33" i="6"/>
  <c r="AB7" i="6"/>
  <c r="AB8" i="6"/>
  <c r="AB9" i="6"/>
  <c r="AB10" i="6"/>
  <c r="AB11" i="6"/>
  <c r="AB12" i="6"/>
  <c r="AB13" i="6"/>
  <c r="AB14" i="6"/>
  <c r="AB15" i="6"/>
  <c r="AB16" i="6"/>
  <c r="AB17" i="6"/>
  <c r="AB18" i="6"/>
  <c r="AB19" i="6"/>
  <c r="AB20" i="6"/>
  <c r="AB21" i="6"/>
  <c r="AB22" i="6"/>
  <c r="AB23" i="6"/>
  <c r="AB24" i="6"/>
  <c r="AB25" i="6"/>
  <c r="AB26" i="6"/>
  <c r="AB27" i="6"/>
  <c r="AB28" i="6"/>
  <c r="AB29" i="6"/>
  <c r="AB30" i="6"/>
  <c r="AB31" i="6"/>
  <c r="AB32" i="6"/>
  <c r="V33" i="4"/>
  <c r="W33" i="4"/>
  <c r="X33" i="4"/>
  <c r="M38" i="6"/>
  <c r="M39" i="6"/>
  <c r="M40" i="6"/>
  <c r="M41" i="6"/>
  <c r="M42" i="6"/>
  <c r="M43" i="6"/>
  <c r="M44" i="6"/>
  <c r="M45" i="6"/>
  <c r="M46" i="6"/>
  <c r="M47" i="6"/>
  <c r="M48" i="6"/>
  <c r="M49" i="6"/>
  <c r="M50" i="6"/>
  <c r="M51" i="6"/>
  <c r="M52" i="6"/>
  <c r="M53" i="6"/>
  <c r="M54" i="6"/>
  <c r="M55" i="6"/>
  <c r="M56" i="6"/>
  <c r="M57" i="6"/>
  <c r="M58" i="6"/>
  <c r="M59" i="6"/>
  <c r="M60" i="6"/>
  <c r="M61" i="6"/>
  <c r="M62" i="6"/>
  <c r="M63" i="6"/>
  <c r="C14" i="22" l="1"/>
  <c r="B16" i="32"/>
  <c r="C7" i="32" s="1"/>
  <c r="C9" i="32"/>
  <c r="C14" i="32"/>
  <c r="C11" i="32"/>
  <c r="B16" i="25"/>
  <c r="C8" i="25" s="1"/>
  <c r="C10" i="25"/>
  <c r="C11" i="23"/>
  <c r="C8" i="23"/>
  <c r="C12" i="23"/>
  <c r="C8" i="22"/>
  <c r="C10" i="22"/>
  <c r="C12" i="22"/>
  <c r="B16" i="21"/>
  <c r="C12" i="21" s="1"/>
  <c r="B16" i="20"/>
  <c r="C16" i="20" s="1"/>
  <c r="C7" i="20"/>
  <c r="C10" i="20"/>
  <c r="C11" i="20"/>
  <c r="C12" i="20"/>
  <c r="C5" i="20"/>
  <c r="C13" i="20"/>
  <c r="B16" i="19"/>
  <c r="C8" i="19" s="1"/>
  <c r="B16" i="10"/>
  <c r="C5" i="10" s="1"/>
  <c r="C8" i="16"/>
  <c r="B16" i="36"/>
  <c r="C16" i="36" s="1"/>
  <c r="B16" i="35"/>
  <c r="C9" i="34"/>
  <c r="C10" i="32"/>
  <c r="C8" i="32"/>
  <c r="C16" i="32"/>
  <c r="C15" i="32"/>
  <c r="C12" i="32"/>
  <c r="C13" i="32"/>
  <c r="C5" i="32"/>
  <c r="B16" i="31"/>
  <c r="B16" i="30"/>
  <c r="B16" i="29"/>
  <c r="C8" i="29" s="1"/>
  <c r="B16" i="28"/>
  <c r="C9" i="28" s="1"/>
  <c r="B16" i="27"/>
  <c r="C6" i="27" s="1"/>
  <c r="B16" i="26"/>
  <c r="C16" i="26" s="1"/>
  <c r="C16" i="25"/>
  <c r="C13" i="25"/>
  <c r="C9" i="25"/>
  <c r="C5" i="25"/>
  <c r="C11" i="25"/>
  <c r="C12" i="25"/>
  <c r="C14" i="25"/>
  <c r="C7" i="25"/>
  <c r="C15" i="25"/>
  <c r="C6" i="25"/>
  <c r="B16" i="24"/>
  <c r="C16" i="24" s="1"/>
  <c r="C14" i="23"/>
  <c r="C16" i="23"/>
  <c r="C13" i="23"/>
  <c r="C9" i="23"/>
  <c r="C5" i="23"/>
  <c r="C7" i="23"/>
  <c r="C15" i="23"/>
  <c r="C6" i="23"/>
  <c r="C16" i="22"/>
  <c r="C13" i="22"/>
  <c r="C9" i="22"/>
  <c r="C5" i="22"/>
  <c r="C7" i="22"/>
  <c r="C15" i="22"/>
  <c r="C6" i="22"/>
  <c r="C14" i="20"/>
  <c r="C15" i="20"/>
  <c r="C6" i="20"/>
  <c r="C13" i="19"/>
  <c r="C14" i="19"/>
  <c r="C7" i="19"/>
  <c r="C15" i="19"/>
  <c r="C6" i="19"/>
  <c r="B16" i="18"/>
  <c r="C6" i="18" s="1"/>
  <c r="C14" i="18"/>
  <c r="C7" i="18"/>
  <c r="C16" i="16"/>
  <c r="C13" i="16"/>
  <c r="C9" i="16"/>
  <c r="C5" i="16"/>
  <c r="C10" i="16"/>
  <c r="C11" i="16"/>
  <c r="C12" i="16"/>
  <c r="C6" i="16"/>
  <c r="C14" i="16"/>
  <c r="C7" i="16"/>
  <c r="C15" i="16"/>
  <c r="B16" i="15"/>
  <c r="C16" i="15" s="1"/>
  <c r="B16" i="13"/>
  <c r="B16" i="12"/>
  <c r="C16" i="12" s="1"/>
  <c r="D6" i="3"/>
  <c r="E6" i="3" s="1"/>
  <c r="F6" i="3" s="1"/>
  <c r="G6" i="3" s="1"/>
  <c r="H6" i="3" s="1"/>
  <c r="I6" i="3" s="1"/>
  <c r="J6" i="3" s="1"/>
  <c r="K6" i="3" s="1"/>
  <c r="L6" i="3" s="1"/>
  <c r="M6" i="3" s="1"/>
  <c r="N6" i="3" s="1"/>
  <c r="O6" i="3" s="1"/>
  <c r="P6" i="3" s="1"/>
  <c r="Q6" i="3" s="1"/>
  <c r="R6" i="3" s="1"/>
  <c r="S6" i="3" s="1"/>
  <c r="T6" i="3" s="1"/>
  <c r="U6" i="3" s="1"/>
  <c r="V6" i="3" s="1"/>
  <c r="W6" i="3" s="1"/>
  <c r="X6" i="3" s="1"/>
  <c r="Y6" i="3" s="1"/>
  <c r="Z6" i="3" s="1"/>
  <c r="AA6" i="3" s="1"/>
  <c r="AB6" i="3" s="1"/>
  <c r="AC6" i="3" s="1"/>
  <c r="AD6" i="3" s="1"/>
  <c r="C6" i="3"/>
  <c r="E1" i="3"/>
  <c r="F1" i="3" s="1"/>
  <c r="G1" i="3" s="1"/>
  <c r="H1" i="3" s="1"/>
  <c r="I1" i="3" s="1"/>
  <c r="J1" i="3" s="1"/>
  <c r="K1" i="3" s="1"/>
  <c r="L1" i="3" s="1"/>
  <c r="M1" i="3" s="1"/>
  <c r="N1" i="3" s="1"/>
  <c r="O1" i="3" s="1"/>
  <c r="P1" i="3" s="1"/>
  <c r="Q1" i="3" s="1"/>
  <c r="R1" i="3" s="1"/>
  <c r="S1" i="3" s="1"/>
  <c r="T1" i="3" s="1"/>
  <c r="U1" i="3" s="1"/>
  <c r="V1" i="3" s="1"/>
  <c r="W1" i="3" s="1"/>
  <c r="X1" i="3" s="1"/>
  <c r="Y1" i="3" s="1"/>
  <c r="Z1" i="3" s="1"/>
  <c r="AA1" i="3" s="1"/>
  <c r="AB1" i="3" s="1"/>
  <c r="AC1" i="3" s="1"/>
  <c r="AD1" i="3" s="1"/>
  <c r="AE1" i="3" s="1"/>
  <c r="AF1" i="3" s="1"/>
  <c r="AG1" i="3" s="1"/>
  <c r="AH1" i="3" s="1"/>
  <c r="AI1" i="3" s="1"/>
  <c r="AJ1" i="3" s="1"/>
  <c r="C5" i="34" l="1"/>
  <c r="C15" i="34"/>
  <c r="C14" i="34"/>
  <c r="C13" i="21"/>
  <c r="C7" i="21"/>
  <c r="C10" i="21"/>
  <c r="C14" i="21"/>
  <c r="C8" i="21"/>
  <c r="C5" i="21"/>
  <c r="C9" i="21"/>
  <c r="C11" i="21"/>
  <c r="C5" i="19"/>
  <c r="C5" i="35"/>
  <c r="C6" i="35"/>
  <c r="C9" i="20"/>
  <c r="C10" i="36"/>
  <c r="C6" i="36"/>
  <c r="C6" i="32"/>
  <c r="C17" i="32" s="1"/>
  <c r="C11" i="29"/>
  <c r="C7" i="29"/>
  <c r="C6" i="28"/>
  <c r="C6" i="26"/>
  <c r="C9" i="26"/>
  <c r="C16" i="21"/>
  <c r="C6" i="21"/>
  <c r="C15" i="21"/>
  <c r="C8" i="20"/>
  <c r="C17" i="20"/>
  <c r="C12" i="19"/>
  <c r="C11" i="19"/>
  <c r="C16" i="19"/>
  <c r="C10" i="19"/>
  <c r="C9" i="19"/>
  <c r="C5" i="15"/>
  <c r="C11" i="15"/>
  <c r="C6" i="15"/>
  <c r="C14" i="15"/>
  <c r="C13" i="15"/>
  <c r="C12" i="15"/>
  <c r="C10" i="15"/>
  <c r="C14" i="11"/>
  <c r="C5" i="11"/>
  <c r="C12" i="36"/>
  <c r="C8" i="36"/>
  <c r="C11" i="36"/>
  <c r="C9" i="36"/>
  <c r="C15" i="36"/>
  <c r="C5" i="36"/>
  <c r="C7" i="36"/>
  <c r="C13" i="36"/>
  <c r="C14" i="36"/>
  <c r="C10" i="35"/>
  <c r="C16" i="35"/>
  <c r="C15" i="35"/>
  <c r="C14" i="35"/>
  <c r="C7" i="35"/>
  <c r="C13" i="35"/>
  <c r="C11" i="35"/>
  <c r="C12" i="35"/>
  <c r="C9" i="35"/>
  <c r="C8" i="35"/>
  <c r="C16" i="34"/>
  <c r="C10" i="34"/>
  <c r="C11" i="34"/>
  <c r="C7" i="34"/>
  <c r="C13" i="34"/>
  <c r="C12" i="34"/>
  <c r="C6" i="34"/>
  <c r="C17" i="34" s="1"/>
  <c r="C8" i="34"/>
  <c r="B16" i="33"/>
  <c r="C6" i="33" s="1"/>
  <c r="C16" i="31"/>
  <c r="C7" i="31"/>
  <c r="C14" i="31"/>
  <c r="C11" i="31"/>
  <c r="C10" i="31"/>
  <c r="C9" i="31"/>
  <c r="C15" i="31"/>
  <c r="C13" i="31"/>
  <c r="C12" i="31"/>
  <c r="C8" i="31"/>
  <c r="C5" i="31"/>
  <c r="C6" i="31"/>
  <c r="C9" i="30"/>
  <c r="C16" i="30"/>
  <c r="C5" i="30"/>
  <c r="C13" i="30"/>
  <c r="C10" i="30"/>
  <c r="C11" i="30"/>
  <c r="C6" i="30"/>
  <c r="C8" i="30"/>
  <c r="C15" i="30"/>
  <c r="C12" i="30"/>
  <c r="C7" i="30"/>
  <c r="C14" i="30"/>
  <c r="C9" i="29"/>
  <c r="C14" i="29"/>
  <c r="C10" i="29"/>
  <c r="C16" i="29"/>
  <c r="C6" i="29"/>
  <c r="C5" i="29"/>
  <c r="C13" i="29"/>
  <c r="C15" i="29"/>
  <c r="C12" i="29"/>
  <c r="C13" i="28"/>
  <c r="C16" i="28"/>
  <c r="C11" i="28"/>
  <c r="C15" i="28"/>
  <c r="C7" i="28"/>
  <c r="C14" i="28"/>
  <c r="C12" i="28"/>
  <c r="C10" i="28"/>
  <c r="C5" i="28"/>
  <c r="C8" i="28"/>
  <c r="C12" i="27"/>
  <c r="C15" i="27"/>
  <c r="C9" i="27"/>
  <c r="C14" i="27"/>
  <c r="C16" i="27"/>
  <c r="C10" i="27"/>
  <c r="C7" i="27"/>
  <c r="C13" i="27"/>
  <c r="C8" i="27"/>
  <c r="C5" i="27"/>
  <c r="C11" i="27"/>
  <c r="C13" i="26"/>
  <c r="C11" i="26"/>
  <c r="C12" i="26"/>
  <c r="C5" i="26"/>
  <c r="C10" i="26"/>
  <c r="C15" i="26"/>
  <c r="C8" i="26"/>
  <c r="C14" i="26"/>
  <c r="C7" i="26"/>
  <c r="C17" i="25"/>
  <c r="C13" i="24"/>
  <c r="C12" i="24"/>
  <c r="C5" i="24"/>
  <c r="C11" i="24"/>
  <c r="C10" i="24"/>
  <c r="C15" i="24"/>
  <c r="C9" i="24"/>
  <c r="C14" i="24"/>
  <c r="C8" i="24"/>
  <c r="C6" i="24"/>
  <c r="C7" i="24"/>
  <c r="C17" i="23"/>
  <c r="C17" i="22"/>
  <c r="C16" i="18"/>
  <c r="C9" i="18"/>
  <c r="C5" i="18"/>
  <c r="C13" i="18"/>
  <c r="C12" i="18"/>
  <c r="C11" i="18"/>
  <c r="C10" i="18"/>
  <c r="C15" i="18"/>
  <c r="C8" i="18"/>
  <c r="B16" i="17"/>
  <c r="C17" i="16"/>
  <c r="C15" i="15"/>
  <c r="C7" i="15"/>
  <c r="C9" i="15"/>
  <c r="C8" i="15"/>
  <c r="C16" i="14"/>
  <c r="C15" i="14"/>
  <c r="C11" i="14"/>
  <c r="C7" i="14"/>
  <c r="C8" i="14"/>
  <c r="C9" i="14"/>
  <c r="C14" i="14"/>
  <c r="C10" i="14"/>
  <c r="C12" i="14"/>
  <c r="C13" i="14"/>
  <c r="C5" i="14"/>
  <c r="C6" i="14"/>
  <c r="C16" i="13"/>
  <c r="C12" i="13"/>
  <c r="C8" i="13"/>
  <c r="C14" i="13"/>
  <c r="C6" i="13"/>
  <c r="C13" i="13"/>
  <c r="C11" i="13"/>
  <c r="C10" i="13"/>
  <c r="C9" i="13"/>
  <c r="C5" i="13"/>
  <c r="C15" i="13"/>
  <c r="C7" i="13"/>
  <c r="C14" i="12"/>
  <c r="C13" i="12"/>
  <c r="C8" i="12"/>
  <c r="C15" i="12"/>
  <c r="C11" i="12"/>
  <c r="C5" i="12"/>
  <c r="C7" i="12"/>
  <c r="C10" i="12"/>
  <c r="C6" i="12"/>
  <c r="C12" i="12"/>
  <c r="C9" i="12"/>
  <c r="C7" i="11"/>
  <c r="C15" i="11"/>
  <c r="F45" i="11" s="1"/>
  <c r="C13" i="11"/>
  <c r="C8" i="11"/>
  <c r="C16" i="11"/>
  <c r="C10" i="11"/>
  <c r="C12" i="11"/>
  <c r="C11" i="11"/>
  <c r="C6" i="11"/>
  <c r="C9" i="11"/>
  <c r="C11" i="10"/>
  <c r="C12" i="10"/>
  <c r="C16" i="10"/>
  <c r="C13" i="10"/>
  <c r="C15" i="10"/>
  <c r="F45" i="10" s="1"/>
  <c r="C8" i="10"/>
  <c r="C9" i="10"/>
  <c r="C14" i="10"/>
  <c r="C7" i="10"/>
  <c r="C10" i="10"/>
  <c r="C6" i="10"/>
  <c r="C17" i="21" l="1"/>
  <c r="C17" i="19"/>
  <c r="C17" i="15"/>
  <c r="C17" i="11"/>
  <c r="C17" i="36"/>
  <c r="C17" i="35"/>
  <c r="C10" i="33"/>
  <c r="C8" i="33"/>
  <c r="C14" i="33"/>
  <c r="C12" i="33"/>
  <c r="C16" i="33"/>
  <c r="C13" i="33"/>
  <c r="C9" i="33"/>
  <c r="C7" i="33"/>
  <c r="C11" i="33"/>
  <c r="C15" i="33"/>
  <c r="C5" i="33"/>
  <c r="C17" i="31"/>
  <c r="C17" i="30"/>
  <c r="C17" i="29"/>
  <c r="C17" i="28"/>
  <c r="C17" i="27"/>
  <c r="C17" i="26"/>
  <c r="C17" i="24"/>
  <c r="C17" i="18"/>
  <c r="C12" i="17"/>
  <c r="C16" i="17"/>
  <c r="C8" i="17"/>
  <c r="C9" i="17"/>
  <c r="C11" i="17"/>
  <c r="C5" i="17"/>
  <c r="C10" i="17"/>
  <c r="C7" i="17"/>
  <c r="C13" i="17"/>
  <c r="C14" i="17"/>
  <c r="C15" i="17"/>
  <c r="C6" i="17"/>
  <c r="C17" i="14"/>
  <c r="C17" i="13"/>
  <c r="C17" i="12"/>
  <c r="C17" i="10"/>
  <c r="C17" i="33" l="1"/>
  <c r="C17" i="1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tc={CA9BF793-D8BE-476A-B0D9-5E3F14FDD25C}</author>
    <author>tc={FCC0C5BE-708F-43FB-8AE7-87192740ADDA}</author>
  </authors>
  <commentList>
    <comment ref="D4" authorId="0" shapeId="0" xr:uid="{CA9BF793-D8BE-476A-B0D9-5E3F14FDD25C}">
      <text>
        <t>[Threaded comment]
Your version of Excel allows you to read this threaded comment; however, any edits to it will get removed if the file is opened in a newer version of Excel. Learn more: https://go.microsoft.com/fwlink/?linkid=870924
Comment:
    Can assume 1 or 2 or 3 or 4 or 5</t>
      </text>
    </comment>
    <comment ref="N4" authorId="1" shapeId="0" xr:uid="{FCC0C5BE-708F-43FB-8AE7-87192740ADDA}">
      <text>
        <t>[Threaded comment]
Your version of Excel allows you to read this threaded comment; however, any edits to it will get removed if the file is opened in a newer version of Excel. Learn more: https://go.microsoft.com/fwlink/?linkid=870924
Comment:
    Kbel pol can assume 1=GHG exp decay ;2=GHG linear ramp decay</t>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tc={537CF410-E54E-4B16-B759-C44F391FC38F}</author>
  </authors>
  <commentList>
    <comment ref="E4" authorId="0" shapeId="0" xr:uid="{537CF410-E54E-4B16-B759-C44F391FC38F}">
      <text>
        <t>[Threaded comment]
Your version of Excel allows you to read this threaded comment; however, any edits to it will get removed if the file is opened in a newer version of Excel. Learn more: https://go.microsoft.com/fwlink/?linkid=870924
Comment:
    1=inertia ; 2=custom</t>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tc={6CAA7FF7-7141-4F48-8B3C-0DD0E180693E}</author>
  </authors>
  <commentList>
    <comment ref="E4" authorId="0" shapeId="0" xr:uid="{6CAA7FF7-7141-4F48-8B3C-0DD0E180693E}">
      <text>
        <t>[Threaded comment]
Your version of Excel allows you to read this threaded comment; however, any edits to it will get removed if the file is opened in a newer version of Excel. Learn more: https://go.microsoft.com/fwlink/?linkid=870924
Comment:
    1=inertia ; 2=custom</t>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tc={58E3CAB4-26D0-417B-9838-16291E3309C6}</author>
  </authors>
  <commentList>
    <comment ref="E4" authorId="0" shapeId="0" xr:uid="{58E3CAB4-26D0-417B-9838-16291E3309C6}">
      <text>
        <t>[Threaded comment]
Your version of Excel allows you to read this threaded comment; however, any edits to it will get removed if the file is opened in a newer version of Excel. Learn more: https://go.microsoft.com/fwlink/?linkid=870924
Comment:
    1=inertia ; 2=custom</t>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tc={B0585EF3-CAF9-4A52-B318-0A78C503442B}</author>
  </authors>
  <commentList>
    <comment ref="E4" authorId="0" shapeId="0" xr:uid="{B0585EF3-CAF9-4A52-B318-0A78C503442B}">
      <text>
        <t>[Threaded comment]
Your version of Excel allows you to read this threaded comment; however, any edits to it will get removed if the file is opened in a newer version of Excel. Learn more: https://go.microsoft.com/fwlink/?linkid=870924
Comment:
    1=inertia ; 2=custom</t>
      </text>
    </comment>
  </commentLi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tc={F67C820D-6E2F-4CD1-AD41-B38FDF075603}</author>
  </authors>
  <commentList>
    <comment ref="E4" authorId="0" shapeId="0" xr:uid="{F67C820D-6E2F-4CD1-AD41-B38FDF075603}">
      <text>
        <t>[Threaded comment]
Your version of Excel allows you to read this threaded comment; however, any edits to it will get removed if the file is opened in a newer version of Excel. Learn more: https://go.microsoft.com/fwlink/?linkid=870924
Comment:
    1=inertia ; 2=custom</t>
      </text>
    </comment>
  </commentList>
</comments>
</file>

<file path=xl/comments15.xml><?xml version="1.0" encoding="utf-8"?>
<comments xmlns="http://schemas.openxmlformats.org/spreadsheetml/2006/main" xmlns:mc="http://schemas.openxmlformats.org/markup-compatibility/2006" xmlns:xr="http://schemas.microsoft.com/office/spreadsheetml/2014/revision" mc:Ignorable="xr">
  <authors>
    <author>tc={D10C135A-B812-487F-8AA4-312BBE91FA91}</author>
  </authors>
  <commentList>
    <comment ref="E4" authorId="0" shapeId="0" xr:uid="{D10C135A-B812-487F-8AA4-312BBE91FA91}">
      <text>
        <t>[Threaded comment]
Your version of Excel allows you to read this threaded comment; however, any edits to it will get removed if the file is opened in a newer version of Excel. Learn more: https://go.microsoft.com/fwlink/?linkid=870924
Comment:
    1=inertia ; 2=custom</t>
      </text>
    </comment>
  </commentList>
</comments>
</file>

<file path=xl/comments16.xml><?xml version="1.0" encoding="utf-8"?>
<comments xmlns="http://schemas.openxmlformats.org/spreadsheetml/2006/main" xmlns:mc="http://schemas.openxmlformats.org/markup-compatibility/2006" xmlns:xr="http://schemas.microsoft.com/office/spreadsheetml/2014/revision" mc:Ignorable="xr">
  <authors>
    <author>tc={12688680-743F-4B63-B62A-4CF3504F76F3}</author>
  </authors>
  <commentList>
    <comment ref="E4" authorId="0" shapeId="0" xr:uid="{12688680-743F-4B63-B62A-4CF3504F76F3}">
      <text>
        <t>[Threaded comment]
Your version of Excel allows you to read this threaded comment; however, any edits to it will get removed if the file is opened in a newer version of Excel. Learn more: https://go.microsoft.com/fwlink/?linkid=870924
Comment:
    1=inertia ; 2=custom</t>
      </text>
    </comment>
  </commentList>
</comments>
</file>

<file path=xl/comments17.xml><?xml version="1.0" encoding="utf-8"?>
<comments xmlns="http://schemas.openxmlformats.org/spreadsheetml/2006/main" xmlns:mc="http://schemas.openxmlformats.org/markup-compatibility/2006" xmlns:xr="http://schemas.microsoft.com/office/spreadsheetml/2014/revision" mc:Ignorable="xr">
  <authors>
    <author>tc={7555EFA7-C56D-42DD-96C6-0C843485D93C}</author>
  </authors>
  <commentList>
    <comment ref="E4" authorId="0" shapeId="0" xr:uid="{7555EFA7-C56D-42DD-96C6-0C843485D93C}">
      <text>
        <t>[Threaded comment]
Your version of Excel allows you to read this threaded comment; however, any edits to it will get removed if the file is opened in a newer version of Excel. Learn more: https://go.microsoft.com/fwlink/?linkid=870924
Comment:
    1=inertia ; 2=custom</t>
      </text>
    </comment>
  </commentList>
</comments>
</file>

<file path=xl/comments18.xml><?xml version="1.0" encoding="utf-8"?>
<comments xmlns="http://schemas.openxmlformats.org/spreadsheetml/2006/main" xmlns:mc="http://schemas.openxmlformats.org/markup-compatibility/2006" xmlns:xr="http://schemas.microsoft.com/office/spreadsheetml/2014/revision" mc:Ignorable="xr">
  <authors>
    <author>tc={C99BE22E-E131-4B61-A3C8-F94460C8A2BD}</author>
  </authors>
  <commentList>
    <comment ref="E4" authorId="0" shapeId="0" xr:uid="{C99BE22E-E131-4B61-A3C8-F94460C8A2BD}">
      <text>
        <t>[Threaded comment]
Your version of Excel allows you to read this threaded comment; however, any edits to it will get removed if the file is opened in a newer version of Excel. Learn more: https://go.microsoft.com/fwlink/?linkid=870924
Comment:
    1=inertia ; 2=custom</t>
      </text>
    </comment>
  </commentList>
</comments>
</file>

<file path=xl/comments19.xml><?xml version="1.0" encoding="utf-8"?>
<comments xmlns="http://schemas.openxmlformats.org/spreadsheetml/2006/main" xmlns:mc="http://schemas.openxmlformats.org/markup-compatibility/2006" xmlns:xr="http://schemas.microsoft.com/office/spreadsheetml/2014/revision" mc:Ignorable="xr">
  <authors>
    <author>tc={6541D066-D242-4A9C-AE43-B7CBB261D693}</author>
  </authors>
  <commentList>
    <comment ref="E4" authorId="0" shapeId="0" xr:uid="{6541D066-D242-4A9C-AE43-B7CBB261D693}">
      <text>
        <t>[Threaded comment]
Your version of Excel allows you to read this threaded comment; however, any edits to it will get removed if the file is opened in a newer version of Excel. Learn more: https://go.microsoft.com/fwlink/?linkid=870924
Comment:
    1=inertia ; 2=custom</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tc={6184F715-F921-4718-AABE-7E622FB6D5F9}</author>
  </authors>
  <commentList>
    <comment ref="E4" authorId="0" shapeId="0" xr:uid="{6184F715-F921-4718-AABE-7E622FB6D5F9}">
      <text>
        <t>[Threaded comment]
Your version of Excel allows you to read this threaded comment; however, any edits to it will get removed if the file is opened in a newer version of Excel. Learn more: https://go.microsoft.com/fwlink/?linkid=870924
Comment:
    1=inertia ; 2=custom</t>
      </text>
    </comment>
  </commentList>
</comments>
</file>

<file path=xl/comments20.xml><?xml version="1.0" encoding="utf-8"?>
<comments xmlns="http://schemas.openxmlformats.org/spreadsheetml/2006/main" xmlns:mc="http://schemas.openxmlformats.org/markup-compatibility/2006" xmlns:xr="http://schemas.microsoft.com/office/spreadsheetml/2014/revision" mc:Ignorable="xr">
  <authors>
    <author>tc={3022E4FD-263F-4E4A-96EC-910489A2B544}</author>
  </authors>
  <commentList>
    <comment ref="E4" authorId="0" shapeId="0" xr:uid="{3022E4FD-263F-4E4A-96EC-910489A2B544}">
      <text>
        <t>[Threaded comment]
Your version of Excel allows you to read this threaded comment; however, any edits to it will get removed if the file is opened in a newer version of Excel. Learn more: https://go.microsoft.com/fwlink/?linkid=870924
Comment:
    1=inertia ; 2=custom</t>
      </text>
    </comment>
  </commentList>
</comments>
</file>

<file path=xl/comments21.xml><?xml version="1.0" encoding="utf-8"?>
<comments xmlns="http://schemas.openxmlformats.org/spreadsheetml/2006/main" xmlns:mc="http://schemas.openxmlformats.org/markup-compatibility/2006" xmlns:xr="http://schemas.microsoft.com/office/spreadsheetml/2014/revision" mc:Ignorable="xr">
  <authors>
    <author>tc={9AE27896-7577-41C6-8B44-847858E38A3D}</author>
  </authors>
  <commentList>
    <comment ref="E4" authorId="0" shapeId="0" xr:uid="{9AE27896-7577-41C6-8B44-847858E38A3D}">
      <text>
        <t>[Threaded comment]
Your version of Excel allows you to read this threaded comment; however, any edits to it will get removed if the file is opened in a newer version of Excel. Learn more: https://go.microsoft.com/fwlink/?linkid=870924
Comment:
    1=inertia ; 2=custom</t>
      </text>
    </comment>
  </commentList>
</comments>
</file>

<file path=xl/comments22.xml><?xml version="1.0" encoding="utf-8"?>
<comments xmlns="http://schemas.openxmlformats.org/spreadsheetml/2006/main" xmlns:mc="http://schemas.openxmlformats.org/markup-compatibility/2006" xmlns:xr="http://schemas.microsoft.com/office/spreadsheetml/2014/revision" mc:Ignorable="xr">
  <authors>
    <author>tc={8AFA7F3E-61C8-4BCF-A448-412C369071B0}</author>
  </authors>
  <commentList>
    <comment ref="E4" authorId="0" shapeId="0" xr:uid="{8AFA7F3E-61C8-4BCF-A448-412C369071B0}">
      <text>
        <t>[Threaded comment]
Your version of Excel allows you to read this threaded comment; however, any edits to it will get removed if the file is opened in a newer version of Excel. Learn more: https://go.microsoft.com/fwlink/?linkid=870924
Comment:
    1=inertia ; 2=custom</t>
      </text>
    </comment>
  </commentList>
</comments>
</file>

<file path=xl/comments23.xml><?xml version="1.0" encoding="utf-8"?>
<comments xmlns="http://schemas.openxmlformats.org/spreadsheetml/2006/main" xmlns:mc="http://schemas.openxmlformats.org/markup-compatibility/2006" xmlns:xr="http://schemas.microsoft.com/office/spreadsheetml/2014/revision" mc:Ignorable="xr">
  <authors>
    <author>tc={7DA95EE0-DD4E-4B6D-8DC9-BAE1CF3B4FB0}</author>
  </authors>
  <commentList>
    <comment ref="E4" authorId="0" shapeId="0" xr:uid="{7DA95EE0-DD4E-4B6D-8DC9-BAE1CF3B4FB0}">
      <text>
        <t>[Threaded comment]
Your version of Excel allows you to read this threaded comment; however, any edits to it will get removed if the file is opened in a newer version of Excel. Learn more: https://go.microsoft.com/fwlink/?linkid=870924
Comment:
    1=inertia ; 2=custom</t>
      </text>
    </comment>
  </commentList>
</comments>
</file>

<file path=xl/comments24.xml><?xml version="1.0" encoding="utf-8"?>
<comments xmlns="http://schemas.openxmlformats.org/spreadsheetml/2006/main" xmlns:mc="http://schemas.openxmlformats.org/markup-compatibility/2006" xmlns:xr="http://schemas.microsoft.com/office/spreadsheetml/2014/revision" mc:Ignorable="xr">
  <authors>
    <author>tc={D89E1D2C-E558-4D61-B86E-B3248E725A32}</author>
  </authors>
  <commentList>
    <comment ref="E4" authorId="0" shapeId="0" xr:uid="{D89E1D2C-E558-4D61-B86E-B3248E725A32}">
      <text>
        <t>[Threaded comment]
Your version of Excel allows you to read this threaded comment; however, any edits to it will get removed if the file is opened in a newer version of Excel. Learn more: https://go.microsoft.com/fwlink/?linkid=870924
Comment:
    1=inertia ; 2=custom</t>
      </text>
    </comment>
  </commentList>
</comments>
</file>

<file path=xl/comments25.xml><?xml version="1.0" encoding="utf-8"?>
<comments xmlns="http://schemas.openxmlformats.org/spreadsheetml/2006/main" xmlns:mc="http://schemas.openxmlformats.org/markup-compatibility/2006" xmlns:xr="http://schemas.microsoft.com/office/spreadsheetml/2014/revision" mc:Ignorable="xr">
  <authors>
    <author>tc={F2201728-330B-4A24-B4C9-DEC4104B824E}</author>
  </authors>
  <commentList>
    <comment ref="E4" authorId="0" shapeId="0" xr:uid="{F2201728-330B-4A24-B4C9-DEC4104B824E}">
      <text>
        <t>[Threaded comment]
Your version of Excel allows you to read this threaded comment; however, any edits to it will get removed if the file is opened in a newer version of Excel. Learn more: https://go.microsoft.com/fwlink/?linkid=870924
Comment:
    1=inertia ; 2=custom</t>
      </text>
    </comment>
  </commentList>
</comments>
</file>

<file path=xl/comments26.xml><?xml version="1.0" encoding="utf-8"?>
<comments xmlns="http://schemas.openxmlformats.org/spreadsheetml/2006/main" xmlns:mc="http://schemas.openxmlformats.org/markup-compatibility/2006" xmlns:xr="http://schemas.microsoft.com/office/spreadsheetml/2014/revision" mc:Ignorable="xr">
  <authors>
    <author>tc={652A144A-4AF0-4A9B-8966-897AA3E1FB46}</author>
  </authors>
  <commentList>
    <comment ref="E4" authorId="0" shapeId="0" xr:uid="{652A144A-4AF0-4A9B-8966-897AA3E1FB46}">
      <text>
        <t>[Threaded comment]
Your version of Excel allows you to read this threaded comment; however, any edits to it will get removed if the file is opened in a newer version of Excel. Learn more: https://go.microsoft.com/fwlink/?linkid=870924
Comment:
    1=inertia ; 2=custom</t>
      </text>
    </comment>
  </commentList>
</comments>
</file>

<file path=xl/comments27.xml><?xml version="1.0" encoding="utf-8"?>
<comments xmlns="http://schemas.openxmlformats.org/spreadsheetml/2006/main" xmlns:mc="http://schemas.openxmlformats.org/markup-compatibility/2006" xmlns:xr="http://schemas.microsoft.com/office/spreadsheetml/2014/revision" mc:Ignorable="xr">
  <authors>
    <author>tc={47CB3D95-C431-4AB1-9DB4-8ABE4FDA5365}</author>
  </authors>
  <commentList>
    <comment ref="E4" authorId="0" shapeId="0" xr:uid="{47CB3D95-C431-4AB1-9DB4-8ABE4FDA5365}">
      <text>
        <t>[Threaded comment]
Your version of Excel allows you to read this threaded comment; however, any edits to it will get removed if the file is opened in a newer version of Excel. Learn more: https://go.microsoft.com/fwlink/?linkid=870924
Comment:
    1=inertia ; 2=custom</t>
      </text>
    </comment>
  </commentList>
</comments>
</file>

<file path=xl/comments28.xml><?xml version="1.0" encoding="utf-8"?>
<comments xmlns="http://schemas.openxmlformats.org/spreadsheetml/2006/main" xmlns:mc="http://schemas.openxmlformats.org/markup-compatibility/2006" xmlns:xr="http://schemas.microsoft.com/office/spreadsheetml/2014/revision" mc:Ignorable="xr">
  <authors>
    <author>tc={2C9C3CAA-30DC-4DA3-8844-D2AD6A635873}</author>
  </authors>
  <commentList>
    <comment ref="E4" authorId="0" shapeId="0" xr:uid="{2C9C3CAA-30DC-4DA3-8844-D2AD6A635873}">
      <text>
        <t>[Threaded comment]
Your version of Excel allows you to read this threaded comment; however, any edits to it will get removed if the file is opened in a newer version of Excel. Learn more: https://go.microsoft.com/fwlink/?linkid=870924
Comment:
    1=inertia ; 2=custom</t>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tc={632659E8-8D6D-4DF5-8B70-8650E0E20334}</author>
  </authors>
  <commentList>
    <comment ref="E4" authorId="0" shapeId="0" xr:uid="{632659E8-8D6D-4DF5-8B70-8650E0E20334}">
      <text>
        <t>[Threaded comment]
Your version of Excel allows you to read this threaded comment; however, any edits to it will get removed if the file is opened in a newer version of Excel. Learn more: https://go.microsoft.com/fwlink/?linkid=870924
Comment:
    1=inertia ; 2=custom</t>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tc={AEF909CC-B7B6-4109-A761-D1E12E23FA3D}</author>
  </authors>
  <commentList>
    <comment ref="E4" authorId="0" shapeId="0" xr:uid="{AEF909CC-B7B6-4109-A761-D1E12E23FA3D}">
      <text>
        <t>[Threaded comment]
Your version of Excel allows you to read this threaded comment; however, any edits to it will get removed if the file is opened in a newer version of Excel. Learn more: https://go.microsoft.com/fwlink/?linkid=870924
Comment:
    1=inertia ; 2=custom</t>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tc={6B458D22-920F-40FF-AEFA-D5A78AFCF036}</author>
  </authors>
  <commentList>
    <comment ref="E4" authorId="0" shapeId="0" xr:uid="{6B458D22-920F-40FF-AEFA-D5A78AFCF036}">
      <text>
        <t>[Threaded comment]
Your version of Excel allows you to read this threaded comment; however, any edits to it will get removed if the file is opened in a newer version of Excel. Learn more: https://go.microsoft.com/fwlink/?linkid=870924
Comment:
    1=inertia ; 2=custom</t>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tc={FC5C413C-2C41-4179-847B-1CDDD6D8E187}</author>
  </authors>
  <commentList>
    <comment ref="E4" authorId="0" shapeId="0" xr:uid="{FC5C413C-2C41-4179-847B-1CDDD6D8E187}">
      <text>
        <t>[Threaded comment]
Your version of Excel allows you to read this threaded comment; however, any edits to it will get removed if the file is opened in a newer version of Excel. Learn more: https://go.microsoft.com/fwlink/?linkid=870924
Comment:
    1=inertia ; 2=custom</t>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tc={E7FA2704-1796-4749-A54B-D2071DA712B4}</author>
  </authors>
  <commentList>
    <comment ref="E4" authorId="0" shapeId="0" xr:uid="{E7FA2704-1796-4749-A54B-D2071DA712B4}">
      <text>
        <t>[Threaded comment]
Your version of Excel allows you to read this threaded comment; however, any edits to it will get removed if the file is opened in a newer version of Excel. Learn more: https://go.microsoft.com/fwlink/?linkid=870924
Comment:
    1=inertia ; 2=custom</t>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tc={3066D314-98EC-4B7B-A464-3A05CC1BE683}</author>
  </authors>
  <commentList>
    <comment ref="E4" authorId="0" shapeId="0" xr:uid="{3066D314-98EC-4B7B-A464-3A05CC1BE683}">
      <text>
        <t>[Threaded comment]
Your version of Excel allows you to read this threaded comment; however, any edits to it will get removed if the file is opened in a newer version of Excel. Learn more: https://go.microsoft.com/fwlink/?linkid=870924
Comment:
    1=inertia ; 2=custom</t>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tc={521582CD-0AB4-46BB-870D-96782884328F}</author>
  </authors>
  <commentList>
    <comment ref="E4" authorId="0" shapeId="0" xr:uid="{521582CD-0AB4-46BB-870D-96782884328F}">
      <text>
        <t>[Threaded comment]
Your version of Excel allows you to read this threaded comment; however, any edits to it will get removed if the file is opened in a newer version of Excel. Learn more: https://go.microsoft.com/fwlink/?linkid=870924
Comment:
    1=inertia ; 2=custom</t>
      </text>
    </comment>
  </commentList>
</comments>
</file>

<file path=xl/sharedStrings.xml><?xml version="1.0" encoding="utf-8"?>
<sst xmlns="http://schemas.openxmlformats.org/spreadsheetml/2006/main" count="3020" uniqueCount="691">
  <si>
    <t>hist</t>
  </si>
  <si>
    <t>Time</t>
  </si>
  <si>
    <t>proj</t>
  </si>
  <si>
    <t>AVARAGE</t>
  </si>
  <si>
    <t xml:space="preserve"> 1 year</t>
  </si>
  <si>
    <t>TIME</t>
  </si>
  <si>
    <t>GDP cap ava 2016-2019</t>
  </si>
  <si>
    <t>GDPcapEU/GDPcap MS</t>
  </si>
  <si>
    <t>CI</t>
  </si>
  <si>
    <t>CB capability avarage 3y</t>
  </si>
  <si>
    <t>CB capability 2019</t>
  </si>
  <si>
    <t>GEO (Labels)</t>
  </si>
  <si>
    <t/>
  </si>
  <si>
    <t>Belgium</t>
  </si>
  <si>
    <t>Bulgaria</t>
  </si>
  <si>
    <t>Czechia</t>
  </si>
  <si>
    <t>Denmark</t>
  </si>
  <si>
    <t>Germany (until 1990 former territory of the FRG)</t>
  </si>
  <si>
    <t>Estonia</t>
  </si>
  <si>
    <t>Ireland</t>
  </si>
  <si>
    <t>Greece</t>
  </si>
  <si>
    <t>Spain</t>
  </si>
  <si>
    <t>France</t>
  </si>
  <si>
    <t>Croatia</t>
  </si>
  <si>
    <t>Italy</t>
  </si>
  <si>
    <t>:</t>
  </si>
  <si>
    <t>Cyprus</t>
  </si>
  <si>
    <t>Latvia</t>
  </si>
  <si>
    <t>Lithuania</t>
  </si>
  <si>
    <t>Luxembourg</t>
  </si>
  <si>
    <t>Hungary</t>
  </si>
  <si>
    <t>Malta</t>
  </si>
  <si>
    <t>Netherlands</t>
  </si>
  <si>
    <t>Austria</t>
  </si>
  <si>
    <t>Poland</t>
  </si>
  <si>
    <t>Portugal</t>
  </si>
  <si>
    <t>Romania</t>
  </si>
  <si>
    <t>Slovenia</t>
  </si>
  <si>
    <t>Slovakia</t>
  </si>
  <si>
    <t>Finland</t>
  </si>
  <si>
    <t>Sweden</t>
  </si>
  <si>
    <t>European Union 27</t>
  </si>
  <si>
    <t>GEO/TIME</t>
  </si>
  <si>
    <t>2010</t>
  </si>
  <si>
    <t>2011</t>
  </si>
  <si>
    <t>2012</t>
  </si>
  <si>
    <t>2013</t>
  </si>
  <si>
    <t>2014</t>
  </si>
  <si>
    <t>2015</t>
  </si>
  <si>
    <t>2016</t>
  </si>
  <si>
    <t>2017</t>
  </si>
  <si>
    <t>2018</t>
  </si>
  <si>
    <t>2019</t>
  </si>
  <si>
    <t>Inertia index 2019</t>
  </si>
  <si>
    <t>CB inertia 2019</t>
  </si>
  <si>
    <t>w</t>
  </si>
  <si>
    <t>GHG</t>
  </si>
  <si>
    <t>GDP</t>
  </si>
  <si>
    <t>DI</t>
  </si>
  <si>
    <t>1/DI</t>
  </si>
  <si>
    <t>DECOpling Index avarage 1 year</t>
  </si>
  <si>
    <t>z</t>
  </si>
  <si>
    <t>time bel</t>
  </si>
  <si>
    <t>time bul</t>
  </si>
  <si>
    <t>time cze</t>
  </si>
  <si>
    <t>time den</t>
  </si>
  <si>
    <t>time ger</t>
  </si>
  <si>
    <t>time est</t>
  </si>
  <si>
    <t>time ire</t>
  </si>
  <si>
    <t>time gre</t>
  </si>
  <si>
    <t>time spa</t>
  </si>
  <si>
    <t>time fra</t>
  </si>
  <si>
    <t>time cro</t>
  </si>
  <si>
    <t>time ita</t>
  </si>
  <si>
    <t>time cyp</t>
  </si>
  <si>
    <t>time lat</t>
  </si>
  <si>
    <t>time lit</t>
  </si>
  <si>
    <t>time lux</t>
  </si>
  <si>
    <t>time hun</t>
  </si>
  <si>
    <t>time mal</t>
  </si>
  <si>
    <t>time net</t>
  </si>
  <si>
    <t>time aus</t>
  </si>
  <si>
    <t>time pol</t>
  </si>
  <si>
    <t>time por</t>
  </si>
  <si>
    <t>time rom</t>
  </si>
  <si>
    <t>time slo</t>
  </si>
  <si>
    <t>time slk</t>
  </si>
  <si>
    <t>time fin</t>
  </si>
  <si>
    <t>time swe</t>
  </si>
  <si>
    <t>vol</t>
  </si>
  <si>
    <t>dur</t>
  </si>
  <si>
    <t>inf</t>
  </si>
  <si>
    <t xml:space="preserve">Germany </t>
  </si>
  <si>
    <t>hystoirical ESR+ETS</t>
  </si>
  <si>
    <t>Capability</t>
  </si>
  <si>
    <t>Inertia</t>
  </si>
  <si>
    <t>Decoupling</t>
  </si>
  <si>
    <t>w,z</t>
  </si>
  <si>
    <t>mixing parameters for carbon budget distribution, allowed values 0,1</t>
  </si>
  <si>
    <t>Custom</t>
  </si>
  <si>
    <t>selector</t>
  </si>
  <si>
    <t>kbe0</t>
  </si>
  <si>
    <t>kbu0</t>
  </si>
  <si>
    <t>kcz0</t>
  </si>
  <si>
    <t>kde0</t>
  </si>
  <si>
    <t>kgr0</t>
  </si>
  <si>
    <t>kes0</t>
  </si>
  <si>
    <t>kir0</t>
  </si>
  <si>
    <t>kge0</t>
  </si>
  <si>
    <t>ksp0</t>
  </si>
  <si>
    <t>kfr0</t>
  </si>
  <si>
    <t>kcr0</t>
  </si>
  <si>
    <t>kit0</t>
  </si>
  <si>
    <t>kcy0</t>
  </si>
  <si>
    <t>kla0</t>
  </si>
  <si>
    <t>kli0</t>
  </si>
  <si>
    <t>klu0</t>
  </si>
  <si>
    <t>khu0</t>
  </si>
  <si>
    <t>kma0</t>
  </si>
  <si>
    <t>kne0</t>
  </si>
  <si>
    <t>kau0</t>
  </si>
  <si>
    <t>kpo0</t>
  </si>
  <si>
    <t>kro0</t>
  </si>
  <si>
    <t>ksl0</t>
  </si>
  <si>
    <t>ksk0</t>
  </si>
  <si>
    <t>kfi0</t>
  </si>
  <si>
    <t>ksw0</t>
  </si>
  <si>
    <t>GHG 2019</t>
  </si>
  <si>
    <t>kbel1</t>
  </si>
  <si>
    <t>kbul1</t>
  </si>
  <si>
    <t>kcze1</t>
  </si>
  <si>
    <t>kden1</t>
  </si>
  <si>
    <t>kger1</t>
  </si>
  <si>
    <t>kest1</t>
  </si>
  <si>
    <t>kire1</t>
  </si>
  <si>
    <t>kgre1</t>
  </si>
  <si>
    <t>kspa1</t>
  </si>
  <si>
    <t>kfra1</t>
  </si>
  <si>
    <t>kcro1</t>
  </si>
  <si>
    <t>kita1</t>
  </si>
  <si>
    <t>kcyp1</t>
  </si>
  <si>
    <t>klat1</t>
  </si>
  <si>
    <t>klit1</t>
  </si>
  <si>
    <t>klux1</t>
  </si>
  <si>
    <t>khun1</t>
  </si>
  <si>
    <t>kmal1</t>
  </si>
  <si>
    <t>knet1</t>
  </si>
  <si>
    <t>kaus1</t>
  </si>
  <si>
    <t>kpol1</t>
  </si>
  <si>
    <t>kpor1</t>
  </si>
  <si>
    <t>krom1</t>
  </si>
  <si>
    <t>kslo1</t>
  </si>
  <si>
    <t>kslk1</t>
  </si>
  <si>
    <t>kfin1</t>
  </si>
  <si>
    <t>kswe1</t>
  </si>
  <si>
    <t>EU27 Carbon budget distribution parameters</t>
  </si>
  <si>
    <t>k distribution pulse effect</t>
  </si>
  <si>
    <t>kbel pol</t>
  </si>
  <si>
    <t>kxxx1</t>
  </si>
  <si>
    <t>kxxx2</t>
  </si>
  <si>
    <t>kxxx3</t>
  </si>
  <si>
    <t>Initial policy</t>
  </si>
  <si>
    <t>kxxx4</t>
  </si>
  <si>
    <t>kbul pol</t>
  </si>
  <si>
    <t>kcze pol</t>
  </si>
  <si>
    <t>kden pol</t>
  </si>
  <si>
    <t>kpr0</t>
  </si>
  <si>
    <t>emission historical</t>
  </si>
  <si>
    <t xml:space="preserve"> 1 year perturbation</t>
  </si>
  <si>
    <t>GDP cap Eu ave 2019</t>
  </si>
  <si>
    <t>GDPcap MS/GDPcapEU</t>
  </si>
  <si>
    <t>capability inverse</t>
  </si>
  <si>
    <t>kxxx5</t>
  </si>
  <si>
    <t>decoupling inverse</t>
  </si>
  <si>
    <t>DI/DI EU</t>
  </si>
  <si>
    <t>kxxx6</t>
  </si>
  <si>
    <t>Bel International Aviation</t>
  </si>
  <si>
    <t>Bel Energy Supply</t>
  </si>
  <si>
    <t>Bel International shipping</t>
  </si>
  <si>
    <t>Bel Domestic transport</t>
  </si>
  <si>
    <t>Bel Residential&amp;Commercial</t>
  </si>
  <si>
    <t>Bel Waste</t>
  </si>
  <si>
    <t>Bel Agriculture</t>
  </si>
  <si>
    <t xml:space="preserve">Belgium GHG </t>
  </si>
  <si>
    <t>Data source EEA</t>
  </si>
  <si>
    <t>Bel Other combustion</t>
  </si>
  <si>
    <t>Bel LULUCF</t>
  </si>
  <si>
    <t>Bel Industry ETS (1.A.2)</t>
  </si>
  <si>
    <t>Bel Industry ESR (industry- Bel Industry ETS)</t>
  </si>
  <si>
    <t>Inertia sector Bel</t>
  </si>
  <si>
    <t>selector kbelia0</t>
  </si>
  <si>
    <t>Custom sector Bel</t>
  </si>
  <si>
    <t>Bul Industry ETS (1.A.2)</t>
  </si>
  <si>
    <t>Bul Industry ESR (industry- Bul Industry ETS)</t>
  </si>
  <si>
    <t>Bul International shipping</t>
  </si>
  <si>
    <t>Bul Domestic transport</t>
  </si>
  <si>
    <t>Bul Energy Supply</t>
  </si>
  <si>
    <t>Bul Residential&amp;Commercial</t>
  </si>
  <si>
    <t>Bul Agriculture</t>
  </si>
  <si>
    <t>Bul International Aviation</t>
  </si>
  <si>
    <t>Bul Other combustion</t>
  </si>
  <si>
    <t>Bul Waste</t>
  </si>
  <si>
    <t>Bul LULUCF</t>
  </si>
  <si>
    <t xml:space="preserve">Bulgaria GHG </t>
  </si>
  <si>
    <t>Inertia sector Bul</t>
  </si>
  <si>
    <t>Custom sector Bul</t>
  </si>
  <si>
    <t>selector kbulia0</t>
  </si>
  <si>
    <t>kger pol</t>
  </si>
  <si>
    <t>kest pol</t>
  </si>
  <si>
    <t>kire pol</t>
  </si>
  <si>
    <t>kgre pol</t>
  </si>
  <si>
    <t>kspa pol</t>
  </si>
  <si>
    <t>kfra pol</t>
  </si>
  <si>
    <t>kcro pol</t>
  </si>
  <si>
    <t>kita pol</t>
  </si>
  <si>
    <t>kcyp pol</t>
  </si>
  <si>
    <t>klat pol</t>
  </si>
  <si>
    <t>klit pol</t>
  </si>
  <si>
    <t>klux pol</t>
  </si>
  <si>
    <t>khun pol</t>
  </si>
  <si>
    <t>kmal pol</t>
  </si>
  <si>
    <t>knet pol</t>
  </si>
  <si>
    <t>kaus pol</t>
  </si>
  <si>
    <t>kpol pol</t>
  </si>
  <si>
    <t>kpor pol</t>
  </si>
  <si>
    <t>krom pol</t>
  </si>
  <si>
    <t>kslo pol</t>
  </si>
  <si>
    <t>kslk pol</t>
  </si>
  <si>
    <t>kfin pol</t>
  </si>
  <si>
    <t>kswe pol</t>
  </si>
  <si>
    <t>Cze Industry ETS (1.A.2)</t>
  </si>
  <si>
    <t>Cze Industry ESR (industry- Bul Industry ETS)</t>
  </si>
  <si>
    <t>Cze International shipping</t>
  </si>
  <si>
    <t>Cze Domestic transport</t>
  </si>
  <si>
    <t>Cze Energy Supply</t>
  </si>
  <si>
    <t>Cze Residential&amp;Commercial</t>
  </si>
  <si>
    <t>Cze Agriculture</t>
  </si>
  <si>
    <t>Cze International Aviation</t>
  </si>
  <si>
    <t>Cze Other combustion</t>
  </si>
  <si>
    <t>Cze Waste</t>
  </si>
  <si>
    <t>Cze LULUCF</t>
  </si>
  <si>
    <t xml:space="preserve">Czechia GHG </t>
  </si>
  <si>
    <t>Inertia sector Cze</t>
  </si>
  <si>
    <t>Custom sector Cze</t>
  </si>
  <si>
    <t>selector kczeia0</t>
  </si>
  <si>
    <t>Den Industry ETS (1.A.2)</t>
  </si>
  <si>
    <t>Inertia sector Den</t>
  </si>
  <si>
    <t>Custom sector Den</t>
  </si>
  <si>
    <t>selector kDenia0</t>
  </si>
  <si>
    <t>Den Industry ESR (industry- Bul Industry ETS)</t>
  </si>
  <si>
    <t>Den International shipping</t>
  </si>
  <si>
    <t>Den Domestic transport</t>
  </si>
  <si>
    <t>Den Energy Supply</t>
  </si>
  <si>
    <t>Den Residential&amp;Commercial</t>
  </si>
  <si>
    <t>Den Agriculture</t>
  </si>
  <si>
    <t>Den International Aviation</t>
  </si>
  <si>
    <t>Den Other combustion</t>
  </si>
  <si>
    <t>Den Waste</t>
  </si>
  <si>
    <t>Den LULUCF</t>
  </si>
  <si>
    <t xml:space="preserve">Denmark GHG </t>
  </si>
  <si>
    <t>Inertia sector Ger</t>
  </si>
  <si>
    <t>Custom sector Ger</t>
  </si>
  <si>
    <t>Ger Industry ETS (1.A.2)</t>
  </si>
  <si>
    <t>Ger Industry ESR (industry- Bul Industry ETS)</t>
  </si>
  <si>
    <t>Ger International shipping</t>
  </si>
  <si>
    <t>Ger Domestic transport</t>
  </si>
  <si>
    <t>Ger Energy Supply</t>
  </si>
  <si>
    <t>Ger ResiGertial&amp;Commercial</t>
  </si>
  <si>
    <t>Ger Agriculture</t>
  </si>
  <si>
    <t>Ger International Aviation</t>
  </si>
  <si>
    <t>Ger Other combustion</t>
  </si>
  <si>
    <t>Ger Waste</t>
  </si>
  <si>
    <t>Ger LULUCF</t>
  </si>
  <si>
    <t xml:space="preserve">Germany GHG </t>
  </si>
  <si>
    <t>selector kgeria0</t>
  </si>
  <si>
    <t>Inertia sector Est</t>
  </si>
  <si>
    <t>Custom sector Est</t>
  </si>
  <si>
    <t>Est Industry ETS (1.A.2)</t>
  </si>
  <si>
    <t>Est Industry ESR (industry- Bul Industry ETS)</t>
  </si>
  <si>
    <t>Est International shipping</t>
  </si>
  <si>
    <t>Est Domestic transport</t>
  </si>
  <si>
    <t>Est Energy Supply</t>
  </si>
  <si>
    <t>Est ResiEsttial&amp;Commercial</t>
  </si>
  <si>
    <t>Est Agriculture</t>
  </si>
  <si>
    <t>Est International Aviation</t>
  </si>
  <si>
    <t>Est Other combustion</t>
  </si>
  <si>
    <t>Est Waste</t>
  </si>
  <si>
    <t>Est LULUCF</t>
  </si>
  <si>
    <t xml:space="preserve">Estonia GHG </t>
  </si>
  <si>
    <t>selector kestia0</t>
  </si>
  <si>
    <t>selector kireia0</t>
  </si>
  <si>
    <t>Inertia sector Ire</t>
  </si>
  <si>
    <t>Custom sector Ire</t>
  </si>
  <si>
    <t>Ire Industry ETS (1.A.2)</t>
  </si>
  <si>
    <t>Ire Industry ESR (industry- Bul Industry ETS)</t>
  </si>
  <si>
    <t>Ire International shipping</t>
  </si>
  <si>
    <t>Ire DomIreic transport</t>
  </si>
  <si>
    <t>Ire Energy Supply</t>
  </si>
  <si>
    <t>Ire ResiIretial&amp;Commercial</t>
  </si>
  <si>
    <t>Ire Agriculture</t>
  </si>
  <si>
    <t>Ire International Aviation</t>
  </si>
  <si>
    <t>Ire Other combustion</t>
  </si>
  <si>
    <t>Ire Waste</t>
  </si>
  <si>
    <t>Ire LULUCF</t>
  </si>
  <si>
    <t xml:space="preserve">Ireland GHG </t>
  </si>
  <si>
    <t>Inertia sector Gre</t>
  </si>
  <si>
    <t>Custom sector Gre</t>
  </si>
  <si>
    <t>Gre Industry ETS (1.A.2)</t>
  </si>
  <si>
    <t>Gre Industry ESR (industry- Bul Industry ETS)</t>
  </si>
  <si>
    <t>Gre International shipping</t>
  </si>
  <si>
    <t>Gre DomGreic transport</t>
  </si>
  <si>
    <t>Gre Energy Supply</t>
  </si>
  <si>
    <t>Gre ResiGretial&amp;Commercial</t>
  </si>
  <si>
    <t>Gre Agriculture</t>
  </si>
  <si>
    <t>Gre International Aviation</t>
  </si>
  <si>
    <t>Gre Other combustion</t>
  </si>
  <si>
    <t>Gre Waste</t>
  </si>
  <si>
    <t>Gre LULUCF</t>
  </si>
  <si>
    <t xml:space="preserve">Greece GHG </t>
  </si>
  <si>
    <t>selector kgreia0</t>
  </si>
  <si>
    <t>Inertia sector Spa</t>
  </si>
  <si>
    <t>Custom sector Spa</t>
  </si>
  <si>
    <t>Spa Industry ETS (1.A.2)</t>
  </si>
  <si>
    <t>Spa Industry ESR (industry- Bul Industry ETS)</t>
  </si>
  <si>
    <t>Spa International shipping</t>
  </si>
  <si>
    <t>Spa DomSpaic transport</t>
  </si>
  <si>
    <t>Spa Energy Supply</t>
  </si>
  <si>
    <t>Spa ResiSpatial&amp;Commercial</t>
  </si>
  <si>
    <t>Spa Agriculture</t>
  </si>
  <si>
    <t>Spa International Aviation</t>
  </si>
  <si>
    <t>Spa Other combustion</t>
  </si>
  <si>
    <t>Spa Waste</t>
  </si>
  <si>
    <t>Spa LULUCF</t>
  </si>
  <si>
    <t xml:space="preserve">Spain GHG </t>
  </si>
  <si>
    <t>selector kspaia0</t>
  </si>
  <si>
    <t>Inertia sector Fra</t>
  </si>
  <si>
    <t>Custom sector Fra</t>
  </si>
  <si>
    <t>Fra Industry ETS (1.A.2)</t>
  </si>
  <si>
    <t>Fra Industry ESR (industry- Bul Industry ETS)</t>
  </si>
  <si>
    <t>Fra International shipping</t>
  </si>
  <si>
    <t>Fra DomFraic transport</t>
  </si>
  <si>
    <t>Fra Energy Supply</t>
  </si>
  <si>
    <t>Fra ResiFratial&amp;Commercial</t>
  </si>
  <si>
    <t>Fra Agriculture</t>
  </si>
  <si>
    <t>Fra International Aviation</t>
  </si>
  <si>
    <t>Fra Other combustion</t>
  </si>
  <si>
    <t>Fra Waste</t>
  </si>
  <si>
    <t>Fra LULUCF</t>
  </si>
  <si>
    <t xml:space="preserve">France GHG </t>
  </si>
  <si>
    <t>selector kfraia0</t>
  </si>
  <si>
    <t>Inertia sector Cro</t>
  </si>
  <si>
    <t>Custom sector Cro</t>
  </si>
  <si>
    <t>Cro Industry ETS (1.A.2)</t>
  </si>
  <si>
    <t>Cro Industry ESR (industry- Bul Industry ETS)</t>
  </si>
  <si>
    <t>Cro International shipping</t>
  </si>
  <si>
    <t>Cro DomCroic transport</t>
  </si>
  <si>
    <t>Cro Energy Supply</t>
  </si>
  <si>
    <t>Cro ResiCrotial&amp;Commercial</t>
  </si>
  <si>
    <t>Cro Agriculture</t>
  </si>
  <si>
    <t>Cro International Aviation</t>
  </si>
  <si>
    <t>Cro Other combustion</t>
  </si>
  <si>
    <t>Cro Waste</t>
  </si>
  <si>
    <t>Cro LULUCF</t>
  </si>
  <si>
    <t xml:space="preserve">Croatia GHG </t>
  </si>
  <si>
    <t>selector kcroia0</t>
  </si>
  <si>
    <t>Inertia sector Ita</t>
  </si>
  <si>
    <t>Custom sector Ita</t>
  </si>
  <si>
    <t>Ita Industry ETS (1.A.2)</t>
  </si>
  <si>
    <t>Ita Industry ESR (industry- Bul Industry ETS)</t>
  </si>
  <si>
    <t>Ita International shipping</t>
  </si>
  <si>
    <t>Ita DomItaic transport</t>
  </si>
  <si>
    <t>Ita Energy Supply</t>
  </si>
  <si>
    <t>Ita ResiItatial&amp;Commercial</t>
  </si>
  <si>
    <t>Ita Agriculture</t>
  </si>
  <si>
    <t>Ita International Aviation</t>
  </si>
  <si>
    <t>Ita Other combustion</t>
  </si>
  <si>
    <t>Ita Waste</t>
  </si>
  <si>
    <t>Ita LULUCF</t>
  </si>
  <si>
    <t xml:space="preserve">Italy GHG </t>
  </si>
  <si>
    <t>selector kitaia0</t>
  </si>
  <si>
    <t>Inertia sector Cyp</t>
  </si>
  <si>
    <t>Custom sector Cyp</t>
  </si>
  <si>
    <t>Cyp Industry ETS (1.A.2)</t>
  </si>
  <si>
    <t>Cyp Industry ESR (industry- Bul Industry ETS)</t>
  </si>
  <si>
    <t>Cyp International shipping</t>
  </si>
  <si>
    <t>Cyp DomCypic transport</t>
  </si>
  <si>
    <t>Cyp Energy Supply</t>
  </si>
  <si>
    <t>Cyp ResiCyptial&amp;Commercial</t>
  </si>
  <si>
    <t>Cyp Agriculture</t>
  </si>
  <si>
    <t>Cyp International Aviation</t>
  </si>
  <si>
    <t>Cyp Other combustion</t>
  </si>
  <si>
    <t>Cyp Waste</t>
  </si>
  <si>
    <t>Cyp LULUCF</t>
  </si>
  <si>
    <t xml:space="preserve">Cyprus GHG </t>
  </si>
  <si>
    <t>selector kcypia0</t>
  </si>
  <si>
    <t>Inertia sector Lat</t>
  </si>
  <si>
    <t>Custom sector Lat</t>
  </si>
  <si>
    <t>Lat Industry ETS (1.A.2)</t>
  </si>
  <si>
    <t>Lat Industry ESR (industry- Bul Industry ETS)</t>
  </si>
  <si>
    <t>Lat International shipping</t>
  </si>
  <si>
    <t>Lat DomLatic transport</t>
  </si>
  <si>
    <t>Lat Energy Supply</t>
  </si>
  <si>
    <t>Lat ResiLattial&amp;Commercial</t>
  </si>
  <si>
    <t>Lat Agriculture</t>
  </si>
  <si>
    <t>Lat International Aviation</t>
  </si>
  <si>
    <t>Lat Other combustion</t>
  </si>
  <si>
    <t>Lat Waste</t>
  </si>
  <si>
    <t>Lat LULUCF</t>
  </si>
  <si>
    <t xml:space="preserve">Latvia GHG </t>
  </si>
  <si>
    <t>selector klatia0</t>
  </si>
  <si>
    <t>Inertia sector Lit</t>
  </si>
  <si>
    <t>Custom sector Lit</t>
  </si>
  <si>
    <t>Lit Industry ETS (1.A.2)</t>
  </si>
  <si>
    <t>Lit Industry ESR (industry- Bul Industry ETS)</t>
  </si>
  <si>
    <t>Lit International shipping</t>
  </si>
  <si>
    <t>Lit DomLitic transport</t>
  </si>
  <si>
    <t>Lit Energy Supply</t>
  </si>
  <si>
    <t>Lit ResiLittial&amp;Commercial</t>
  </si>
  <si>
    <t>Lit Agriculture</t>
  </si>
  <si>
    <t>Lit International Aviation</t>
  </si>
  <si>
    <t>Lit Other combustion</t>
  </si>
  <si>
    <t>Lit Waste</t>
  </si>
  <si>
    <t>Lit LULUCF</t>
  </si>
  <si>
    <t xml:space="preserve">Lithuania GHG </t>
  </si>
  <si>
    <t>selector klitia0</t>
  </si>
  <si>
    <t>Inertia sector Lux</t>
  </si>
  <si>
    <t>Custom sector Lux</t>
  </si>
  <si>
    <t>Lux Industry ETS (1.A.2)</t>
  </si>
  <si>
    <t>Lux Industry ESR (industry- Bul Industry ETS)</t>
  </si>
  <si>
    <t>Lux International shipping</t>
  </si>
  <si>
    <t>Lux DomLuxic transport</t>
  </si>
  <si>
    <t>Lux Energy Supply</t>
  </si>
  <si>
    <t>Lux ResiLuxtial&amp;Commercial</t>
  </si>
  <si>
    <t>Lux Agriculture</t>
  </si>
  <si>
    <t>Lux International Aviation</t>
  </si>
  <si>
    <t>Lux Other combustion</t>
  </si>
  <si>
    <t>Lux Waste</t>
  </si>
  <si>
    <t>Lux LULUCF</t>
  </si>
  <si>
    <t>selector kluxia0</t>
  </si>
  <si>
    <t xml:space="preserve">Luxembourg GHG </t>
  </si>
  <si>
    <t>Inertia sector Hun</t>
  </si>
  <si>
    <t>Custom sector Hun</t>
  </si>
  <si>
    <t>selector kHunia0</t>
  </si>
  <si>
    <t>Hun Industry ETS (1.A.2)</t>
  </si>
  <si>
    <t>Hun Industry ESR (industry- Bul Industry ETS)</t>
  </si>
  <si>
    <t>Hun International shipping</t>
  </si>
  <si>
    <t>Hun DomHunic transport</t>
  </si>
  <si>
    <t>Hun Energy Supply</t>
  </si>
  <si>
    <t>Hun ResiHuntial&amp;Commercial</t>
  </si>
  <si>
    <t>Hun Agriculture</t>
  </si>
  <si>
    <t>Hun International Aviation</t>
  </si>
  <si>
    <t>Hun Other combustion</t>
  </si>
  <si>
    <t>Hun Waste</t>
  </si>
  <si>
    <t>Hun LULUCF</t>
  </si>
  <si>
    <t xml:space="preserve">Hungary GHG </t>
  </si>
  <si>
    <t>selector kmalia0</t>
  </si>
  <si>
    <t>Inertia sector Mal</t>
  </si>
  <si>
    <t>Custom sector Mal</t>
  </si>
  <si>
    <t>Mal Industry ETS (1.A.2)</t>
  </si>
  <si>
    <t>Mal Industry ESR (industry- Bul Industry ETS)</t>
  </si>
  <si>
    <t>Mal International shipping</t>
  </si>
  <si>
    <t>Mal DomMalic transport</t>
  </si>
  <si>
    <t>Mal Energy Supply</t>
  </si>
  <si>
    <t>Mal ResiMaltial&amp;Commercial</t>
  </si>
  <si>
    <t>Mal Agriculture</t>
  </si>
  <si>
    <t>Mal International Aviation</t>
  </si>
  <si>
    <t>Mal Other combustion</t>
  </si>
  <si>
    <t>Mal Waste</t>
  </si>
  <si>
    <t>Mal LULUCF</t>
  </si>
  <si>
    <t xml:space="preserve">Malta GHG </t>
  </si>
  <si>
    <t>Inertia sector Net</t>
  </si>
  <si>
    <t>Custom sector Net</t>
  </si>
  <si>
    <t>Net Industry ETS (1.A.2)</t>
  </si>
  <si>
    <t>Net Industry ESR (industry- Bul Industry ETS)</t>
  </si>
  <si>
    <t>Net International shipping</t>
  </si>
  <si>
    <t>Net DomNetic transport</t>
  </si>
  <si>
    <t>Net Energy Supply</t>
  </si>
  <si>
    <t>Net ResiNettial&amp;Commercial</t>
  </si>
  <si>
    <t>Net Agriculture</t>
  </si>
  <si>
    <t>Net International Aviation</t>
  </si>
  <si>
    <t>Net Other combustion</t>
  </si>
  <si>
    <t>Net Waste</t>
  </si>
  <si>
    <t>Net LULUCF</t>
  </si>
  <si>
    <t xml:space="preserve">Netherland GHG </t>
  </si>
  <si>
    <t>selector knetia0</t>
  </si>
  <si>
    <t>Inertia sector Aus</t>
  </si>
  <si>
    <t>Custom sector Aus</t>
  </si>
  <si>
    <t>Aus Industry ETS (1.A.2)</t>
  </si>
  <si>
    <t>Aus Industry ESR (industry- Bul Industry ETS)</t>
  </si>
  <si>
    <t>Aus International shipping</t>
  </si>
  <si>
    <t>Aus DomAusic transport</t>
  </si>
  <si>
    <t>Aus Energy Supply</t>
  </si>
  <si>
    <t>Aus ResiAustial&amp;Commercial</t>
  </si>
  <si>
    <t>Aus Agriculture</t>
  </si>
  <si>
    <t>Aus International Aviation</t>
  </si>
  <si>
    <t>Aus Other combustion</t>
  </si>
  <si>
    <t>Aus Waste</t>
  </si>
  <si>
    <t>Aus LULUCF</t>
  </si>
  <si>
    <t xml:space="preserve">Austria GHG </t>
  </si>
  <si>
    <t>selector kausia0</t>
  </si>
  <si>
    <t>Inertia sector Pol</t>
  </si>
  <si>
    <t>Custom sector Pol</t>
  </si>
  <si>
    <t>Pol Industry ETS (1.A.2)</t>
  </si>
  <si>
    <t>Pol Industry ESR (industry- Bul Industry ETS)</t>
  </si>
  <si>
    <t>Pol International shipping</t>
  </si>
  <si>
    <t>Pol DomPolic transport</t>
  </si>
  <si>
    <t>Pol Energy Supply</t>
  </si>
  <si>
    <t>Pol ResiPoltial&amp;Commercial</t>
  </si>
  <si>
    <t>Pol Agriculture</t>
  </si>
  <si>
    <t>Pol International Aviation</t>
  </si>
  <si>
    <t>Pol Other combustion</t>
  </si>
  <si>
    <t>Pol Waste</t>
  </si>
  <si>
    <t>Pol LULUCF</t>
  </si>
  <si>
    <t xml:space="preserve">Poland GHG </t>
  </si>
  <si>
    <t>selector kpolia0</t>
  </si>
  <si>
    <t>Inertia sector Por</t>
  </si>
  <si>
    <t>Custom sector Por</t>
  </si>
  <si>
    <t>Por Industry ETS (1.A.2)</t>
  </si>
  <si>
    <t>Por Industry ESR (industry- Bul Industry ETS)</t>
  </si>
  <si>
    <t>Por International shipping</t>
  </si>
  <si>
    <t>Por DomPoric transport</t>
  </si>
  <si>
    <t>Por Energy Supply</t>
  </si>
  <si>
    <t>Por ResiPortial&amp;Commercial</t>
  </si>
  <si>
    <t>Por Agriculture</t>
  </si>
  <si>
    <t>Por International Aviation</t>
  </si>
  <si>
    <t>Por Other combustion</t>
  </si>
  <si>
    <t>Por Waste</t>
  </si>
  <si>
    <t>Por LULUCF</t>
  </si>
  <si>
    <t>selector kporia0</t>
  </si>
  <si>
    <t xml:space="preserve">Portugal GHG </t>
  </si>
  <si>
    <t>Inertia sector Rom</t>
  </si>
  <si>
    <t>Custom sector Rom</t>
  </si>
  <si>
    <t>Rom Industry ETS (1.A.2)</t>
  </si>
  <si>
    <t>Rom Industry ESR (industry- Bul Industry ETS)</t>
  </si>
  <si>
    <t>Rom International shipping</t>
  </si>
  <si>
    <t>Rom DomRomic transRomt</t>
  </si>
  <si>
    <t>Rom Energy Supply</t>
  </si>
  <si>
    <t>Rom Agriculture</t>
  </si>
  <si>
    <t>Rom International Aviation</t>
  </si>
  <si>
    <t>Rom Other combustion</t>
  </si>
  <si>
    <t>Rom Waste</t>
  </si>
  <si>
    <t>Rom LULUCF</t>
  </si>
  <si>
    <t>Rom Residential&amp;Commercial</t>
  </si>
  <si>
    <t xml:space="preserve">Romania GHG </t>
  </si>
  <si>
    <t>selector kromia0</t>
  </si>
  <si>
    <t>selector ksloia0</t>
  </si>
  <si>
    <t>Inertia sector Slo</t>
  </si>
  <si>
    <t>Custom sector Slo</t>
  </si>
  <si>
    <t>Slo Industry ETS (1.A.2)</t>
  </si>
  <si>
    <t>Slo Industry ESR (industry- Bul Industry ETS)</t>
  </si>
  <si>
    <t>Slo International shipping</t>
  </si>
  <si>
    <t>Slo Energy Supply</t>
  </si>
  <si>
    <t>Slo Residential&amp;Commercial</t>
  </si>
  <si>
    <t>Slo Agriculture</t>
  </si>
  <si>
    <t>Slo International Aviation</t>
  </si>
  <si>
    <t>Slo Other combustion</t>
  </si>
  <si>
    <t>Slo Waste</t>
  </si>
  <si>
    <t>Slo LULUCF</t>
  </si>
  <si>
    <t xml:space="preserve">Slovenia GHG </t>
  </si>
  <si>
    <t>Slo Domestic transport</t>
  </si>
  <si>
    <t>Inertia sector Slk</t>
  </si>
  <si>
    <t>Custom sector Slk</t>
  </si>
  <si>
    <t>Slk Industry ETS (1.A.2)</t>
  </si>
  <si>
    <t>Slk Industry ESR (industry- Bul Industry ETS)</t>
  </si>
  <si>
    <t>Slk International shipping</t>
  </si>
  <si>
    <t>Slk Domestic transport</t>
  </si>
  <si>
    <t>Slk Energy Supply</t>
  </si>
  <si>
    <t>Slk Residential&amp;Commercial</t>
  </si>
  <si>
    <t>Slk Agriculture</t>
  </si>
  <si>
    <t>Slk International Aviation</t>
  </si>
  <si>
    <t>Slk Other combustion</t>
  </si>
  <si>
    <t>Slk Waste</t>
  </si>
  <si>
    <t>Slk LULUCF</t>
  </si>
  <si>
    <t xml:space="preserve">Slovakia GHG </t>
  </si>
  <si>
    <t>selector kslkia0</t>
  </si>
  <si>
    <t>Inertia sector Fin</t>
  </si>
  <si>
    <t>Custom sector Fin</t>
  </si>
  <si>
    <t>Fin Industry ETS (1.A.2)</t>
  </si>
  <si>
    <t>Fin Industry ESR (industry- Bul Industry ETS)</t>
  </si>
  <si>
    <t>Fin International shipping</t>
  </si>
  <si>
    <t>Fin Domestic transport</t>
  </si>
  <si>
    <t>Fin Energy Supply</t>
  </si>
  <si>
    <t>Fin Residential&amp;Commercial</t>
  </si>
  <si>
    <t>Fin Agriculture</t>
  </si>
  <si>
    <t>Fin International Aviation</t>
  </si>
  <si>
    <t>Fin Other combustion</t>
  </si>
  <si>
    <t>Fin Waste</t>
  </si>
  <si>
    <t>Fin LULUCF</t>
  </si>
  <si>
    <t xml:space="preserve">Finland GHG </t>
  </si>
  <si>
    <t>selector kfinia0</t>
  </si>
  <si>
    <t>Inertia sector swe</t>
  </si>
  <si>
    <t>Custom sector swe</t>
  </si>
  <si>
    <t>selector ksweia0</t>
  </si>
  <si>
    <t>swe Industry ETS (1.A.2)</t>
  </si>
  <si>
    <t>swe Industry ESR (industry- Bul Industry ETS)</t>
  </si>
  <si>
    <t>swe International shipping</t>
  </si>
  <si>
    <t>swe Domestic transport</t>
  </si>
  <si>
    <t>swe Energy Supply</t>
  </si>
  <si>
    <t>swe Residential&amp;Commercial</t>
  </si>
  <si>
    <t>swe Agriculture</t>
  </si>
  <si>
    <t>swe International Aviation</t>
  </si>
  <si>
    <t>swe Other combustion</t>
  </si>
  <si>
    <t>swe Waste</t>
  </si>
  <si>
    <t>swe LULUCF</t>
  </si>
  <si>
    <t xml:space="preserve">sweland GHG </t>
  </si>
  <si>
    <t>Delay criteria</t>
  </si>
  <si>
    <t>delay time pulse (year)</t>
  </si>
  <si>
    <t>Sheet "Parameter"</t>
  </si>
  <si>
    <t>years of delay in numbers</t>
  </si>
  <si>
    <t>This parameter select the criteria to distribute the perturbation:
this can assume 1=capability,2=inertia,3=decoupling,4=custom,5=capability inverse or 6=decoupling inverse</t>
  </si>
  <si>
    <t>Columns E-J : Effort sharing index for each Member Sates</t>
  </si>
  <si>
    <t>DEFAULT: index values in 2020</t>
  </si>
  <si>
    <t>1= exponential decay
2= linear decay</t>
  </si>
  <si>
    <t xml:space="preserve">Initial policy: </t>
  </si>
  <si>
    <t>initial value for the exponential declining of the initial policy</t>
  </si>
  <si>
    <t>Sheets Parameter for the member States (ex: "Parameter Bel " )</t>
  </si>
  <si>
    <t>This sheet host the variables needed to assess the effort sharing distribution of the carbon budget across the member states</t>
  </si>
  <si>
    <t>Historical emissions</t>
  </si>
  <si>
    <t>GHG emissios for ETS sector according 1.A.2 ctaegory of EEA</t>
  </si>
  <si>
    <t>GHG emissios for ESR (obtained as Industry- Industry ETS)</t>
  </si>
  <si>
    <t>Domestic transport</t>
  </si>
  <si>
    <t>Energy Supply</t>
  </si>
  <si>
    <t xml:space="preserve"> Residential&amp;Commercial</t>
  </si>
  <si>
    <t xml:space="preserve"> Agriculture</t>
  </si>
  <si>
    <t xml:space="preserve"> International Aviation</t>
  </si>
  <si>
    <t>Other combustion</t>
  </si>
  <si>
    <t>Waste</t>
  </si>
  <si>
    <t>LULUCF</t>
  </si>
  <si>
    <t>Total emissions by sectors</t>
  </si>
  <si>
    <t>shipping</t>
  </si>
  <si>
    <t>report values for inertia index distribution evaluated by sector (tot=1)</t>
  </si>
  <si>
    <t>report "customized" index distribution(tot=1)</t>
  </si>
  <si>
    <t>this selects the previous option inertia=1; custom=2</t>
  </si>
  <si>
    <t>1990</t>
  </si>
  <si>
    <t>1991</t>
  </si>
  <si>
    <t>1992</t>
  </si>
  <si>
    <t>1993</t>
  </si>
  <si>
    <t>1994</t>
  </si>
  <si>
    <t>1995</t>
  </si>
  <si>
    <t>1996</t>
  </si>
  <si>
    <t>1997</t>
  </si>
  <si>
    <t>1998</t>
  </si>
  <si>
    <t>1999</t>
  </si>
  <si>
    <t>2000</t>
  </si>
  <si>
    <t>2001</t>
  </si>
  <si>
    <t>2002</t>
  </si>
  <si>
    <t>2003</t>
  </si>
  <si>
    <t>2004</t>
  </si>
  <si>
    <t>2005</t>
  </si>
  <si>
    <t>2006</t>
  </si>
  <si>
    <t>2007</t>
  </si>
  <si>
    <t>2008</t>
  </si>
  <si>
    <t>2009</t>
  </si>
  <si>
    <t>2020</t>
  </si>
  <si>
    <t>2021</t>
  </si>
  <si>
    <t>kt CO2 eq</t>
  </si>
  <si>
    <t>All greenhouse gases</t>
  </si>
  <si>
    <t>Agriculture</t>
  </si>
  <si>
    <t>Industry</t>
  </si>
  <si>
    <t>International Aviation</t>
  </si>
  <si>
    <t>International shipping</t>
  </si>
  <si>
    <t>Energy supply</t>
  </si>
  <si>
    <t>Residential and commercial</t>
  </si>
  <si>
    <t>Land Use, Land-Use Change and Forestry</t>
  </si>
  <si>
    <t>Germany</t>
  </si>
  <si>
    <t>industry- Bul Industry ETS</t>
  </si>
  <si>
    <t>This are from EEA database as reported in D3.2. To initialise the simulation, we consider year 2019(the whole historical datatset is reported in each sheet)
see at : 
https://www.eea.europa.eu/data-and-maps/data/data-viewers/greenhouse-gases-viewer (accessed on 02/02/2024)</t>
  </si>
  <si>
    <t xml:space="preserve">Subject </t>
  </si>
  <si>
    <t xml:space="preserve">Description </t>
  </si>
  <si>
    <t xml:space="preserve">Publisher </t>
  </si>
  <si>
    <t xml:space="preserve">Contributor/Funding </t>
  </si>
  <si>
    <t xml:space="preserve">Data </t>
  </si>
  <si>
    <t xml:space="preserve">Format </t>
  </si>
  <si>
    <t xml:space="preserve">Language </t>
  </si>
  <si>
    <t xml:space="preserve">English </t>
  </si>
  <si>
    <t xml:space="preserve">Right </t>
  </si>
  <si>
    <t>Metadata</t>
  </si>
  <si>
    <t>Use</t>
  </si>
  <si>
    <t>Title</t>
  </si>
  <si>
    <t>inputs variable of the model</t>
  </si>
  <si>
    <t>This file allows to set the initial condition for the simulation. Other parameter are set in the model, according the descirption of the User Manual</t>
  </si>
  <si>
    <t xml:space="preserve">06 02 2024 </t>
  </si>
  <si>
    <t>.xls,.xlsx</t>
  </si>
  <si>
    <t>DESCRIPTION of the FILE</t>
  </si>
  <si>
    <t>This sheet report the parameter for simulation including the economic sectors. This is the description for Belgium that is copied the same for the other member States in the following sheets</t>
  </si>
  <si>
    <t>GREY DATABASE</t>
  </si>
  <si>
    <t xml:space="preserve">This report EEA data as extracted by the dataviewer. This is use to obtain the historical value reported in the "historical emissions" dataset just below. </t>
  </si>
  <si>
    <t>emission historical database</t>
  </si>
  <si>
    <t>This reports historical emissions that can be used to caluculate the inertia index. In th epresent simulation we used data from year 2019</t>
  </si>
  <si>
    <t>XXXXXXXXXXXXXXXXXXXXXXX</t>
  </si>
  <si>
    <t>European Commission N. Grant  XXXXXXXXXXXXXXXXXXXXXXXXXXXXXXXXXXX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</si>
</sst>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0"/>
    <numFmt numFmtId="165" formatCode="0.0"/>
    <numFmt numFmtId="166" formatCode="0.00000"/>
    <numFmt numFmtId="167" formatCode="_-* #,##0.00\ _€_-;\-* #,##0.00\ _€_-;_-* &quot;-&quot;??\ _€_-;_-@_-"/>
  </numFmts>
  <fonts count="31">
    <font>
      <sz val="11"/>
      <color theme="1"/>
      <name val="Calibri"/>
      <family val="2"/>
      <scheme val="minor"/>
    </font>
    <font>
      <sz val="11"/>
      <color indexed="8"/>
      <name val="Calibri"/>
      <family val="2"/>
      <scheme val="minor"/>
    </font>
    <font>
      <b/>
      <sz val="9"/>
      <name val="Arial"/>
      <family val="2"/>
    </font>
    <font>
      <b/>
      <sz val="9"/>
      <color indexed="9"/>
      <name val="Arial"/>
      <family val="2"/>
    </font>
    <font>
      <b/>
      <sz val="9"/>
      <color rgb="FFFF0000"/>
      <name val="Arial"/>
      <family val="2"/>
    </font>
    <font>
      <sz val="9"/>
      <name val="Arial"/>
      <family val="2"/>
    </font>
    <font>
      <b/>
      <sz val="12"/>
      <color theme="1"/>
      <name val="Calibri"/>
      <family val="2"/>
      <scheme val="minor"/>
    </font>
    <font>
      <sz val="10"/>
      <name val="Arial"/>
      <family val="2"/>
    </font>
    <font>
      <sz val="8"/>
      <color rgb="FF444444"/>
      <name val="Tableau Bold"/>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rgb="FF9C6500"/>
      <name val="Calibri"/>
      <family val="2"/>
      <scheme val="minor"/>
    </font>
    <font>
      <sz val="11"/>
      <name val="Calibri"/>
      <family val="2"/>
    </font>
    <font>
      <sz val="9"/>
      <color rgb="FF000000"/>
      <name val="Arial"/>
      <family val="2"/>
    </font>
    <font>
      <sz val="8"/>
      <color rgb="FF000000"/>
      <name val="Tableau Bold"/>
    </font>
    <font>
      <sz val="11"/>
      <name val="Calibri"/>
      <family val="2"/>
    </font>
    <font>
      <sz val="10"/>
      <color rgb="FF000000"/>
      <name val="Calibri"/>
      <family val="2"/>
      <scheme val="minor"/>
    </font>
  </fonts>
  <fills count="46">
    <fill>
      <patternFill patternType="none"/>
    </fill>
    <fill>
      <patternFill patternType="gray125"/>
    </fill>
    <fill>
      <patternFill patternType="solid">
        <fgColor theme="5" tint="0.79998168889431442"/>
        <bgColor indexed="64"/>
      </patternFill>
    </fill>
    <fill>
      <patternFill patternType="solid">
        <fgColor rgb="FFFFFF00"/>
        <bgColor indexed="64"/>
      </patternFill>
    </fill>
    <fill>
      <patternFill patternType="solid">
        <fgColor rgb="FF4669AF"/>
      </patternFill>
    </fill>
    <fill>
      <patternFill patternType="solid">
        <fgColor rgb="FF0096DC"/>
      </patternFill>
    </fill>
    <fill>
      <patternFill patternType="mediumGray">
        <bgColor indexed="22"/>
      </patternFill>
    </fill>
    <fill>
      <patternFill patternType="solid">
        <fgColor rgb="FFDCE6F1"/>
      </patternFill>
    </fill>
    <fill>
      <patternFill patternType="solid">
        <fgColor rgb="FFF6F6F6"/>
      </patternFill>
    </fill>
    <fill>
      <patternFill patternType="solid">
        <fgColor theme="9" tint="0.7999816888943144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00B050"/>
        <bgColor indexed="64"/>
      </patternFill>
    </fill>
    <fill>
      <patternFill patternType="solid">
        <fgColor rgb="FF00B0F0"/>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34998626667073579"/>
        <bgColor indexed="64"/>
      </patternFill>
    </fill>
  </fills>
  <borders count="36">
    <border>
      <left/>
      <right/>
      <top/>
      <bottom/>
      <diagonal/>
    </border>
    <border>
      <left style="thin">
        <color indexed="64"/>
      </left>
      <right style="thin">
        <color indexed="64"/>
      </right>
      <top style="thin">
        <color indexed="64"/>
      </top>
      <bottom/>
      <diagonal/>
    </border>
    <border>
      <left style="thin">
        <color rgb="FFB0B0B0"/>
      </left>
      <right style="thin">
        <color rgb="FFB0B0B0"/>
      </right>
      <top style="thin">
        <color rgb="FFB0B0B0"/>
      </top>
      <bottom style="thin">
        <color rgb="FFB0B0B0"/>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s>
  <cellStyleXfs count="50">
    <xf numFmtId="0" fontId="0" fillId="0" borderId="0"/>
    <xf numFmtId="0" fontId="1" fillId="0" borderId="0"/>
    <xf numFmtId="0" fontId="7" fillId="0" borderId="0"/>
    <xf numFmtId="0" fontId="10" fillId="0" borderId="0" applyNumberFormat="0" applyFill="0" applyBorder="0" applyAlignment="0" applyProtection="0"/>
    <xf numFmtId="0" fontId="11" fillId="0" borderId="21" applyNumberFormat="0" applyFill="0" applyAlignment="0" applyProtection="0"/>
    <xf numFmtId="0" fontId="12" fillId="0" borderId="22" applyNumberFormat="0" applyFill="0" applyAlignment="0" applyProtection="0"/>
    <xf numFmtId="0" fontId="13" fillId="0" borderId="23" applyNumberFormat="0" applyFill="0" applyAlignment="0" applyProtection="0"/>
    <xf numFmtId="0" fontId="13" fillId="0" borderId="0" applyNumberFormat="0" applyFill="0" applyBorder="0" applyAlignment="0" applyProtection="0"/>
    <xf numFmtId="0" fontId="14" fillId="10" borderId="0" applyNumberFormat="0" applyBorder="0" applyAlignment="0" applyProtection="0"/>
    <xf numFmtId="0" fontId="15" fillId="11" borderId="0" applyNumberFormat="0" applyBorder="0" applyAlignment="0" applyProtection="0"/>
    <xf numFmtId="0" fontId="16" fillId="13" borderId="24" applyNumberFormat="0" applyAlignment="0" applyProtection="0"/>
    <xf numFmtId="0" fontId="17" fillId="14" borderId="25" applyNumberFormat="0" applyAlignment="0" applyProtection="0"/>
    <xf numFmtId="0" fontId="18" fillId="14" borderId="24" applyNumberFormat="0" applyAlignment="0" applyProtection="0"/>
    <xf numFmtId="0" fontId="19" fillId="0" borderId="26" applyNumberFormat="0" applyFill="0" applyAlignment="0" applyProtection="0"/>
    <xf numFmtId="0" fontId="20" fillId="15" borderId="27" applyNumberFormat="0" applyAlignment="0" applyProtection="0"/>
    <xf numFmtId="0" fontId="21" fillId="0" borderId="0" applyNumberFormat="0" applyFill="0" applyBorder="0" applyAlignment="0" applyProtection="0"/>
    <xf numFmtId="0" fontId="9" fillId="16" borderId="28" applyNumberFormat="0" applyFont="0" applyAlignment="0" applyProtection="0"/>
    <xf numFmtId="0" fontId="22" fillId="0" borderId="0" applyNumberFormat="0" applyFill="0" applyBorder="0" applyAlignment="0" applyProtection="0"/>
    <xf numFmtId="0" fontId="23" fillId="0" borderId="29" applyNumberFormat="0" applyFill="0" applyAlignment="0" applyProtection="0"/>
    <xf numFmtId="0" fontId="24"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24"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24" fillId="25" borderId="0" applyNumberFormat="0" applyBorder="0" applyAlignment="0" applyProtection="0"/>
    <xf numFmtId="0" fontId="9" fillId="26" borderId="0" applyNumberFormat="0" applyBorder="0" applyAlignment="0" applyProtection="0"/>
    <xf numFmtId="0" fontId="9" fillId="27" borderId="0" applyNumberFormat="0" applyBorder="0" applyAlignment="0" applyProtection="0"/>
    <xf numFmtId="0" fontId="24" fillId="29" borderId="0" applyNumberFormat="0" applyBorder="0" applyAlignment="0" applyProtection="0"/>
    <xf numFmtId="0" fontId="9" fillId="30" borderId="0" applyNumberFormat="0" applyBorder="0" applyAlignment="0" applyProtection="0"/>
    <xf numFmtId="0" fontId="9" fillId="31" borderId="0" applyNumberFormat="0" applyBorder="0" applyAlignment="0" applyProtection="0"/>
    <xf numFmtId="0" fontId="24" fillId="33" borderId="0" applyNumberFormat="0" applyBorder="0" applyAlignment="0" applyProtection="0"/>
    <xf numFmtId="0" fontId="9" fillId="34" borderId="0" applyNumberFormat="0" applyBorder="0" applyAlignment="0" applyProtection="0"/>
    <xf numFmtId="0" fontId="9" fillId="35" borderId="0" applyNumberFormat="0" applyBorder="0" applyAlignment="0" applyProtection="0"/>
    <xf numFmtId="0" fontId="24" fillId="37" borderId="0" applyNumberFormat="0" applyBorder="0" applyAlignment="0" applyProtection="0"/>
    <xf numFmtId="0" fontId="9" fillId="38" borderId="0" applyNumberFormat="0" applyBorder="0" applyAlignment="0" applyProtection="0"/>
    <xf numFmtId="0" fontId="9" fillId="39" borderId="0" applyNumberFormat="0" applyBorder="0" applyAlignment="0" applyProtection="0"/>
    <xf numFmtId="0" fontId="7" fillId="0" borderId="0"/>
    <xf numFmtId="0" fontId="25" fillId="12" borderId="0" applyNumberFormat="0" applyBorder="0" applyAlignment="0" applyProtection="0"/>
    <xf numFmtId="0" fontId="24" fillId="20" borderId="0" applyNumberFormat="0" applyBorder="0" applyAlignment="0" applyProtection="0"/>
    <xf numFmtId="0" fontId="24" fillId="24" borderId="0" applyNumberFormat="0" applyBorder="0" applyAlignment="0" applyProtection="0"/>
    <xf numFmtId="0" fontId="24" fillId="28" borderId="0" applyNumberFormat="0" applyBorder="0" applyAlignment="0" applyProtection="0"/>
    <xf numFmtId="0" fontId="24" fillId="32" borderId="0" applyNumberFormat="0" applyBorder="0" applyAlignment="0" applyProtection="0"/>
    <xf numFmtId="0" fontId="24" fillId="36" borderId="0" applyNumberFormat="0" applyBorder="0" applyAlignment="0" applyProtection="0"/>
    <xf numFmtId="0" fontId="24" fillId="40" borderId="0" applyNumberFormat="0" applyBorder="0" applyAlignment="0" applyProtection="0"/>
    <xf numFmtId="0" fontId="7" fillId="0" borderId="0"/>
    <xf numFmtId="0" fontId="7" fillId="0" borderId="0"/>
    <xf numFmtId="167" fontId="9" fillId="0" borderId="0" applyFont="0" applyFill="0" applyBorder="0" applyAlignment="0" applyProtection="0"/>
    <xf numFmtId="0" fontId="26" fillId="0" borderId="0"/>
    <xf numFmtId="0" fontId="29" fillId="0" borderId="0"/>
  </cellStyleXfs>
  <cellXfs count="170">
    <xf numFmtId="0" fontId="0" fillId="0" borderId="0" xfId="0"/>
    <xf numFmtId="2" fontId="0" fillId="2" borderId="1" xfId="0" applyNumberFormat="1" applyFill="1" applyBorder="1"/>
    <xf numFmtId="2" fontId="3" fillId="4" borderId="2" xfId="1" applyNumberFormat="1" applyFont="1" applyFill="1" applyBorder="1" applyAlignment="1">
      <alignment horizontal="right" vertical="center"/>
    </xf>
    <xf numFmtId="2" fontId="3" fillId="4" borderId="2" xfId="1" applyNumberFormat="1" applyFont="1" applyFill="1" applyBorder="1" applyAlignment="1">
      <alignment horizontal="left" vertical="center"/>
    </xf>
    <xf numFmtId="2" fontId="4" fillId="4" borderId="2" xfId="1" applyNumberFormat="1" applyFont="1" applyFill="1" applyBorder="1" applyAlignment="1">
      <alignment horizontal="left" vertical="center"/>
    </xf>
    <xf numFmtId="2" fontId="2" fillId="5" borderId="2" xfId="1" applyNumberFormat="1" applyFont="1" applyFill="1" applyBorder="1" applyAlignment="1">
      <alignment horizontal="left" vertical="center"/>
    </xf>
    <xf numFmtId="2" fontId="1" fillId="6" borderId="0" xfId="1" applyNumberFormat="1" applyFill="1"/>
    <xf numFmtId="2" fontId="2" fillId="7" borderId="2" xfId="1" applyNumberFormat="1" applyFont="1" applyFill="1" applyBorder="1" applyAlignment="1">
      <alignment horizontal="left" vertical="center"/>
    </xf>
    <xf numFmtId="3" fontId="5" fillId="0" borderId="0" xfId="1" applyNumberFormat="1" applyFont="1" applyAlignment="1">
      <alignment horizontal="right" vertical="center" shrinkToFit="1"/>
    </xf>
    <xf numFmtId="3" fontId="5" fillId="8" borderId="0" xfId="1" applyNumberFormat="1" applyFont="1" applyFill="1" applyAlignment="1">
      <alignment horizontal="right" vertical="center" shrinkToFit="1"/>
    </xf>
    <xf numFmtId="2" fontId="2" fillId="3" borderId="2" xfId="1" applyNumberFormat="1" applyFont="1" applyFill="1" applyBorder="1" applyAlignment="1">
      <alignment horizontal="left" vertical="center"/>
    </xf>
    <xf numFmtId="3" fontId="0" fillId="0" borderId="0" xfId="0" applyNumberFormat="1"/>
    <xf numFmtId="0" fontId="0" fillId="0" borderId="0" xfId="0" applyAlignment="1">
      <alignment wrapText="1"/>
    </xf>
    <xf numFmtId="1" fontId="0" fillId="0" borderId="0" xfId="0" applyNumberFormat="1" applyAlignment="1">
      <alignment wrapText="1"/>
    </xf>
    <xf numFmtId="1" fontId="0" fillId="0" borderId="0" xfId="0" applyNumberFormat="1"/>
    <xf numFmtId="0" fontId="0" fillId="0" borderId="3" xfId="0" applyBorder="1"/>
    <xf numFmtId="0" fontId="0" fillId="0" borderId="4" xfId="0" applyBorder="1"/>
    <xf numFmtId="0" fontId="0" fillId="0" borderId="5" xfId="0" applyBorder="1"/>
    <xf numFmtId="0" fontId="0" fillId="0" borderId="3" xfId="0" applyBorder="1" applyAlignment="1">
      <alignment wrapText="1"/>
    </xf>
    <xf numFmtId="0" fontId="0" fillId="0" borderId="4" xfId="0" applyBorder="1" applyAlignment="1">
      <alignment wrapText="1"/>
    </xf>
    <xf numFmtId="0" fontId="0" fillId="0" borderId="5" xfId="0" applyBorder="1" applyAlignment="1">
      <alignment wrapText="1"/>
    </xf>
    <xf numFmtId="1" fontId="0" fillId="9" borderId="6" xfId="0" applyNumberFormat="1" applyFill="1" applyBorder="1"/>
    <xf numFmtId="0" fontId="0" fillId="9" borderId="7" xfId="0" applyFill="1" applyBorder="1"/>
    <xf numFmtId="0" fontId="0" fillId="9" borderId="8" xfId="0" applyFill="1" applyBorder="1"/>
    <xf numFmtId="2" fontId="0" fillId="0" borderId="0" xfId="0" applyNumberFormat="1"/>
    <xf numFmtId="0" fontId="0" fillId="9" borderId="3" xfId="0" applyFill="1" applyBorder="1"/>
    <xf numFmtId="0" fontId="0" fillId="9" borderId="4" xfId="0" applyFill="1" applyBorder="1"/>
    <xf numFmtId="0" fontId="0" fillId="9" borderId="5" xfId="0" applyFill="1" applyBorder="1"/>
    <xf numFmtId="0" fontId="0" fillId="3" borderId="0" xfId="0" applyFill="1"/>
    <xf numFmtId="2" fontId="2" fillId="3" borderId="0" xfId="1" applyNumberFormat="1" applyFont="1" applyFill="1" applyAlignment="1">
      <alignment horizontal="left" vertical="center"/>
    </xf>
    <xf numFmtId="3" fontId="5" fillId="3" borderId="0" xfId="1" applyNumberFormat="1" applyFont="1" applyFill="1" applyAlignment="1">
      <alignment horizontal="right" vertical="center" shrinkToFit="1"/>
    </xf>
    <xf numFmtId="1" fontId="6" fillId="0" borderId="0" xfId="0" applyNumberFormat="1" applyFont="1"/>
    <xf numFmtId="164" fontId="0" fillId="0" borderId="0" xfId="0" applyNumberFormat="1"/>
    <xf numFmtId="165" fontId="0" fillId="0" borderId="0" xfId="0" applyNumberFormat="1"/>
    <xf numFmtId="166" fontId="0" fillId="0" borderId="0" xfId="0" applyNumberFormat="1"/>
    <xf numFmtId="0" fontId="8" fillId="0" borderId="0" xfId="0" applyFont="1" applyAlignment="1">
      <alignment horizontal="left" vertical="top"/>
    </xf>
    <xf numFmtId="0" fontId="0" fillId="3" borderId="9" xfId="0" applyFill="1" applyBorder="1" applyAlignment="1">
      <alignment wrapText="1"/>
    </xf>
    <xf numFmtId="0" fontId="0" fillId="0" borderId="11" xfId="0" applyBorder="1"/>
    <xf numFmtId="0" fontId="0" fillId="0" borderId="13" xfId="0" applyBorder="1"/>
    <xf numFmtId="0" fontId="0" fillId="3" borderId="9" xfId="0" applyFill="1" applyBorder="1"/>
    <xf numFmtId="0" fontId="0" fillId="0" borderId="12" xfId="0" applyBorder="1"/>
    <xf numFmtId="164" fontId="0" fillId="3" borderId="10" xfId="0" applyNumberFormat="1" applyFill="1" applyBorder="1"/>
    <xf numFmtId="2" fontId="0" fillId="0" borderId="12" xfId="0" applyNumberFormat="1" applyBorder="1"/>
    <xf numFmtId="2" fontId="0" fillId="0" borderId="14" xfId="0" applyNumberFormat="1" applyBorder="1"/>
    <xf numFmtId="165" fontId="0" fillId="0" borderId="10" xfId="0" applyNumberFormat="1" applyBorder="1"/>
    <xf numFmtId="165" fontId="0" fillId="0" borderId="12" xfId="0" applyNumberFormat="1" applyBorder="1"/>
    <xf numFmtId="165" fontId="0" fillId="0" borderId="14" xfId="0" applyNumberFormat="1" applyBorder="1"/>
    <xf numFmtId="164" fontId="0" fillId="0" borderId="16" xfId="0" applyNumberFormat="1" applyBorder="1"/>
    <xf numFmtId="166" fontId="0" fillId="0" borderId="17" xfId="0" applyNumberFormat="1" applyBorder="1"/>
    <xf numFmtId="164" fontId="0" fillId="3" borderId="18" xfId="0" applyNumberFormat="1" applyFill="1" applyBorder="1"/>
    <xf numFmtId="164" fontId="0" fillId="0" borderId="19" xfId="0" applyNumberFormat="1" applyBorder="1"/>
    <xf numFmtId="166" fontId="0" fillId="0" borderId="19" xfId="0" applyNumberFormat="1" applyBorder="1"/>
    <xf numFmtId="166" fontId="0" fillId="0" borderId="20" xfId="0" applyNumberFormat="1" applyBorder="1"/>
    <xf numFmtId="0" fontId="0" fillId="0" borderId="8" xfId="0" applyBorder="1" applyAlignment="1">
      <alignment vertical="top" wrapText="1"/>
    </xf>
    <xf numFmtId="0" fontId="0" fillId="3" borderId="31" xfId="0" applyFill="1" applyBorder="1" applyAlignment="1">
      <alignment wrapText="1"/>
    </xf>
    <xf numFmtId="0" fontId="0" fillId="3" borderId="31" xfId="0" applyFill="1" applyBorder="1"/>
    <xf numFmtId="0" fontId="0" fillId="3" borderId="5" xfId="0" applyFill="1" applyBorder="1" applyAlignment="1">
      <alignment wrapText="1"/>
    </xf>
    <xf numFmtId="0" fontId="0" fillId="3" borderId="5" xfId="0" applyFill="1" applyBorder="1"/>
    <xf numFmtId="164" fontId="0" fillId="3" borderId="6" xfId="0" applyNumberFormat="1" applyFill="1" applyBorder="1" applyAlignment="1">
      <alignment wrapText="1"/>
    </xf>
    <xf numFmtId="0" fontId="0" fillId="0" borderId="30" xfId="0" applyBorder="1"/>
    <xf numFmtId="0" fontId="0" fillId="0" borderId="14" xfId="0" applyBorder="1"/>
    <xf numFmtId="0" fontId="0" fillId="42" borderId="31" xfId="0" applyFill="1" applyBorder="1" applyAlignment="1">
      <alignment vertical="top" wrapText="1"/>
    </xf>
    <xf numFmtId="0" fontId="0" fillId="0" borderId="31" xfId="0" applyBorder="1" applyAlignment="1">
      <alignment wrapText="1"/>
    </xf>
    <xf numFmtId="0" fontId="0" fillId="0" borderId="6" xfId="0" applyBorder="1"/>
    <xf numFmtId="0" fontId="0" fillId="3" borderId="11" xfId="0" applyFill="1" applyBorder="1"/>
    <xf numFmtId="0" fontId="0" fillId="3" borderId="13" xfId="0" applyFill="1" applyBorder="1"/>
    <xf numFmtId="164" fontId="0" fillId="3" borderId="3" xfId="0" applyNumberFormat="1" applyFill="1" applyBorder="1" applyAlignment="1">
      <alignment wrapText="1"/>
    </xf>
    <xf numFmtId="0" fontId="0" fillId="0" borderId="31" xfId="0" applyBorder="1"/>
    <xf numFmtId="0" fontId="0" fillId="0" borderId="6" xfId="0" applyBorder="1" applyAlignment="1">
      <alignment vertical="top" wrapText="1"/>
    </xf>
    <xf numFmtId="0" fontId="0" fillId="0" borderId="7" xfId="0" applyBorder="1" applyAlignment="1">
      <alignment vertical="top" wrapText="1"/>
    </xf>
    <xf numFmtId="0" fontId="0" fillId="0" borderId="15" xfId="0" applyBorder="1"/>
    <xf numFmtId="164" fontId="0" fillId="0" borderId="30" xfId="0" applyNumberFormat="1" applyBorder="1"/>
    <xf numFmtId="0" fontId="0" fillId="43" borderId="0" xfId="0" applyFill="1"/>
    <xf numFmtId="2" fontId="0" fillId="43" borderId="0" xfId="0" applyNumberFormat="1" applyFill="1"/>
    <xf numFmtId="2" fontId="26" fillId="0" borderId="15" xfId="48" applyNumberFormat="1" applyBorder="1"/>
    <xf numFmtId="2" fontId="27" fillId="0" borderId="15" xfId="48" applyNumberFormat="1" applyFont="1" applyBorder="1" applyAlignment="1">
      <alignment horizontal="center"/>
    </xf>
    <xf numFmtId="2" fontId="0" fillId="0" borderId="15" xfId="0" applyNumberFormat="1" applyBorder="1"/>
    <xf numFmtId="1" fontId="26" fillId="0" borderId="15" xfId="48" applyNumberFormat="1" applyBorder="1"/>
    <xf numFmtId="1" fontId="27" fillId="0" borderId="15" xfId="48" applyNumberFormat="1" applyFont="1" applyBorder="1" applyAlignment="1">
      <alignment horizontal="center"/>
    </xf>
    <xf numFmtId="1" fontId="0" fillId="0" borderId="15" xfId="0" applyNumberFormat="1" applyBorder="1"/>
    <xf numFmtId="0" fontId="0" fillId="0" borderId="10" xfId="0" applyBorder="1" applyAlignment="1">
      <alignment wrapText="1"/>
    </xf>
    <xf numFmtId="0" fontId="29" fillId="0" borderId="0" xfId="49"/>
    <xf numFmtId="0" fontId="26" fillId="45" borderId="0" xfId="48" applyFill="1"/>
    <xf numFmtId="0" fontId="27" fillId="45" borderId="0" xfId="48" applyFont="1" applyFill="1" applyAlignment="1">
      <alignment horizontal="center"/>
    </xf>
    <xf numFmtId="0" fontId="27" fillId="45" borderId="0" xfId="48" applyFont="1" applyFill="1" applyAlignment="1">
      <alignment horizontal="left" vertical="top"/>
    </xf>
    <xf numFmtId="3" fontId="27" fillId="45" borderId="0" xfId="48" applyNumberFormat="1" applyFont="1" applyFill="1" applyAlignment="1">
      <alignment vertical="center"/>
    </xf>
    <xf numFmtId="0" fontId="0" fillId="45" borderId="13" xfId="0" applyFill="1" applyBorder="1"/>
    <xf numFmtId="0" fontId="0" fillId="45" borderId="30" xfId="0" applyFill="1" applyBorder="1"/>
    <xf numFmtId="164" fontId="0" fillId="45" borderId="30" xfId="0" applyNumberFormat="1" applyFill="1" applyBorder="1"/>
    <xf numFmtId="0" fontId="26" fillId="45" borderId="9" xfId="48" applyFill="1" applyBorder="1"/>
    <xf numFmtId="0" fontId="26" fillId="45" borderId="15" xfId="48" applyFill="1" applyBorder="1"/>
    <xf numFmtId="0" fontId="27" fillId="45" borderId="15" xfId="48" applyFont="1" applyFill="1" applyBorder="1" applyAlignment="1">
      <alignment horizontal="center"/>
    </xf>
    <xf numFmtId="0" fontId="27" fillId="45" borderId="10" xfId="48" applyFont="1" applyFill="1" applyBorder="1" applyAlignment="1">
      <alignment horizontal="center"/>
    </xf>
    <xf numFmtId="3" fontId="27" fillId="45" borderId="12" xfId="48" applyNumberFormat="1" applyFont="1" applyFill="1" applyBorder="1" applyAlignment="1">
      <alignment vertical="center"/>
    </xf>
    <xf numFmtId="0" fontId="0" fillId="45" borderId="14" xfId="0" applyFill="1" applyBorder="1"/>
    <xf numFmtId="2" fontId="0" fillId="43" borderId="9" xfId="0" applyNumberFormat="1" applyFill="1" applyBorder="1"/>
    <xf numFmtId="2" fontId="0" fillId="0" borderId="30" xfId="0" applyNumberFormat="1" applyBorder="1"/>
    <xf numFmtId="0" fontId="0" fillId="45" borderId="9" xfId="0" applyFill="1" applyBorder="1"/>
    <xf numFmtId="0" fontId="0" fillId="45" borderId="15" xfId="0" applyFill="1" applyBorder="1"/>
    <xf numFmtId="0" fontId="0" fillId="45" borderId="0" xfId="0" applyFill="1"/>
    <xf numFmtId="0" fontId="0" fillId="3" borderId="6" xfId="0" applyFill="1" applyBorder="1" applyAlignment="1">
      <alignment vertical="top"/>
    </xf>
    <xf numFmtId="0" fontId="0" fillId="3" borderId="6" xfId="0" applyFill="1" applyBorder="1" applyAlignment="1">
      <alignment vertical="top" wrapText="1"/>
    </xf>
    <xf numFmtId="164" fontId="0" fillId="3" borderId="6" xfId="0" applyNumberFormat="1" applyFill="1" applyBorder="1"/>
    <xf numFmtId="0" fontId="30" fillId="0" borderId="8" xfId="0" applyFont="1" applyBorder="1" applyAlignment="1">
      <alignment horizontal="left" vertical="center" wrapText="1"/>
    </xf>
    <xf numFmtId="0" fontId="30" fillId="0" borderId="14" xfId="0" applyFont="1" applyBorder="1" applyAlignment="1">
      <alignment horizontal="left" vertical="center" wrapText="1"/>
    </xf>
    <xf numFmtId="0" fontId="0" fillId="3" borderId="4" xfId="0" applyFill="1" applyBorder="1"/>
    <xf numFmtId="0" fontId="0" fillId="45" borderId="31" xfId="0" applyFill="1" applyBorder="1"/>
    <xf numFmtId="0" fontId="0" fillId="0" borderId="7" xfId="0" applyBorder="1"/>
    <xf numFmtId="0" fontId="0" fillId="0" borderId="31" xfId="0" applyBorder="1" applyAlignment="1">
      <alignment vertical="top" wrapText="1"/>
    </xf>
    <xf numFmtId="0" fontId="30" fillId="0" borderId="6" xfId="0" applyFont="1" applyBorder="1" applyAlignment="1">
      <alignment horizontal="left" vertical="center" wrapText="1"/>
    </xf>
    <xf numFmtId="0" fontId="30" fillId="0" borderId="13" xfId="0" applyFont="1" applyBorder="1" applyAlignment="1">
      <alignment horizontal="left" vertical="center" wrapText="1"/>
    </xf>
    <xf numFmtId="0" fontId="0" fillId="0" borderId="3" xfId="0" applyBorder="1" applyAlignment="1">
      <alignment vertical="top" wrapText="1"/>
    </xf>
    <xf numFmtId="2" fontId="0" fillId="43" borderId="31" xfId="0" applyNumberFormat="1" applyFill="1" applyBorder="1"/>
    <xf numFmtId="0" fontId="0" fillId="0" borderId="10" xfId="0" applyBorder="1"/>
    <xf numFmtId="164" fontId="0" fillId="0" borderId="32" xfId="0" applyNumberFormat="1" applyBorder="1"/>
    <xf numFmtId="166" fontId="0" fillId="0" borderId="33" xfId="0" applyNumberFormat="1" applyBorder="1"/>
    <xf numFmtId="0" fontId="0" fillId="3" borderId="6" xfId="0" applyFill="1" applyBorder="1"/>
    <xf numFmtId="165" fontId="0" fillId="3" borderId="8" xfId="0" applyNumberFormat="1" applyFill="1" applyBorder="1"/>
    <xf numFmtId="0" fontId="0" fillId="3" borderId="6" xfId="0" applyFill="1" applyBorder="1" applyAlignment="1">
      <alignment wrapText="1"/>
    </xf>
    <xf numFmtId="0" fontId="0" fillId="3" borderId="8" xfId="0" applyFill="1" applyBorder="1"/>
    <xf numFmtId="164" fontId="0" fillId="0" borderId="17" xfId="0" applyNumberFormat="1" applyBorder="1"/>
    <xf numFmtId="164" fontId="0" fillId="3" borderId="7" xfId="0" applyNumberFormat="1" applyFill="1" applyBorder="1"/>
    <xf numFmtId="166" fontId="0" fillId="3" borderId="34" xfId="0" applyNumberFormat="1" applyFill="1" applyBorder="1"/>
    <xf numFmtId="164" fontId="0" fillId="3" borderId="35" xfId="0" applyNumberFormat="1" applyFill="1" applyBorder="1" applyAlignment="1">
      <alignment wrapText="1"/>
    </xf>
    <xf numFmtId="166" fontId="0" fillId="3" borderId="8" xfId="0" applyNumberFormat="1" applyFill="1" applyBorder="1" applyAlignment="1">
      <alignment wrapText="1"/>
    </xf>
    <xf numFmtId="164" fontId="0" fillId="3" borderId="8" xfId="0" applyNumberFormat="1" applyFill="1" applyBorder="1"/>
    <xf numFmtId="0" fontId="0" fillId="0" borderId="9" xfId="0" applyBorder="1"/>
    <xf numFmtId="2" fontId="0" fillId="3" borderId="0" xfId="0" applyNumberFormat="1" applyFill="1"/>
    <xf numFmtId="164" fontId="0" fillId="3" borderId="0" xfId="0" applyNumberFormat="1" applyFill="1"/>
    <xf numFmtId="0" fontId="0" fillId="3" borderId="12" xfId="0" applyFill="1" applyBorder="1"/>
    <xf numFmtId="0" fontId="0" fillId="3" borderId="30" xfId="0" applyFill="1" applyBorder="1"/>
    <xf numFmtId="164" fontId="0" fillId="3" borderId="30" xfId="0" applyNumberFormat="1" applyFill="1" applyBorder="1"/>
    <xf numFmtId="0" fontId="0" fillId="3" borderId="14" xfId="0" applyFill="1" applyBorder="1"/>
    <xf numFmtId="164" fontId="0" fillId="0" borderId="7" xfId="0" applyNumberFormat="1" applyBorder="1" applyAlignment="1">
      <alignment wrapText="1"/>
    </xf>
    <xf numFmtId="0" fontId="0" fillId="0" borderId="7" xfId="0" applyBorder="1" applyAlignment="1">
      <alignment wrapText="1"/>
    </xf>
    <xf numFmtId="0" fontId="0" fillId="0" borderId="8" xfId="0" applyBorder="1"/>
    <xf numFmtId="2" fontId="0" fillId="3" borderId="4" xfId="0" applyNumberFormat="1" applyFill="1" applyBorder="1"/>
    <xf numFmtId="164" fontId="0" fillId="0" borderId="3" xfId="0" applyNumberFormat="1" applyBorder="1" applyAlignment="1">
      <alignment wrapText="1"/>
    </xf>
    <xf numFmtId="164" fontId="0" fillId="3" borderId="4" xfId="0" applyNumberFormat="1" applyFill="1" applyBorder="1"/>
    <xf numFmtId="164" fontId="0" fillId="3" borderId="5" xfId="0" applyNumberFormat="1" applyFill="1" applyBorder="1"/>
    <xf numFmtId="164" fontId="0" fillId="0" borderId="31" xfId="0" applyNumberFormat="1" applyBorder="1" applyAlignment="1">
      <alignment wrapText="1"/>
    </xf>
    <xf numFmtId="2" fontId="27" fillId="0" borderId="10" xfId="48" applyNumberFormat="1" applyFont="1" applyBorder="1" applyAlignment="1">
      <alignment horizontal="center"/>
    </xf>
    <xf numFmtId="0" fontId="29" fillId="0" borderId="12" xfId="49" applyBorder="1"/>
    <xf numFmtId="1" fontId="0" fillId="43" borderId="9" xfId="0" applyNumberFormat="1" applyFill="1" applyBorder="1"/>
    <xf numFmtId="1" fontId="0" fillId="0" borderId="11" xfId="0" applyNumberFormat="1" applyBorder="1"/>
    <xf numFmtId="3" fontId="0" fillId="0" borderId="30" xfId="0" applyNumberFormat="1" applyBorder="1"/>
    <xf numFmtId="2" fontId="0" fillId="3" borderId="3" xfId="0" applyNumberFormat="1" applyFill="1" applyBorder="1"/>
    <xf numFmtId="164" fontId="0" fillId="0" borderId="10" xfId="0" applyNumberFormat="1" applyBorder="1" applyAlignment="1">
      <alignment wrapText="1"/>
    </xf>
    <xf numFmtId="164" fontId="0" fillId="3" borderId="12" xfId="0" applyNumberFormat="1" applyFill="1" applyBorder="1"/>
    <xf numFmtId="164" fontId="0" fillId="3" borderId="14" xfId="0" applyNumberFormat="1" applyFill="1" applyBorder="1"/>
    <xf numFmtId="0" fontId="0" fillId="3" borderId="3" xfId="0" applyFill="1" applyBorder="1"/>
    <xf numFmtId="164" fontId="0" fillId="3" borderId="3" xfId="0" applyNumberFormat="1" applyFill="1" applyBorder="1"/>
    <xf numFmtId="0" fontId="0" fillId="44" borderId="0" xfId="0" applyFill="1"/>
    <xf numFmtId="2" fontId="27" fillId="44" borderId="15" xfId="48" applyNumberFormat="1" applyFont="1" applyFill="1" applyBorder="1" applyAlignment="1">
      <alignment horizontal="center"/>
    </xf>
    <xf numFmtId="0" fontId="29" fillId="44" borderId="0" xfId="49" applyFill="1"/>
    <xf numFmtId="3" fontId="0" fillId="44" borderId="0" xfId="0" applyNumberFormat="1" applyFill="1"/>
    <xf numFmtId="2" fontId="0" fillId="44" borderId="0" xfId="0" applyNumberFormat="1" applyFill="1"/>
    <xf numFmtId="0" fontId="26" fillId="0" borderId="0" xfId="48"/>
    <xf numFmtId="0" fontId="0" fillId="0" borderId="6" xfId="0" applyBorder="1" applyAlignment="1">
      <alignment vertical="top" wrapText="1"/>
    </xf>
    <xf numFmtId="0" fontId="0" fillId="0" borderId="7" xfId="0" applyBorder="1" applyAlignment="1">
      <alignment vertical="top" wrapText="1"/>
    </xf>
    <xf numFmtId="0" fontId="0" fillId="0" borderId="8" xfId="0" applyBorder="1" applyAlignment="1">
      <alignment vertical="top" wrapText="1"/>
    </xf>
    <xf numFmtId="0" fontId="0" fillId="41" borderId="6" xfId="0" applyFill="1" applyBorder="1" applyAlignment="1">
      <alignment horizontal="center" vertical="top" wrapText="1"/>
    </xf>
    <xf numFmtId="0" fontId="0" fillId="41" borderId="7" xfId="0" applyFill="1" applyBorder="1" applyAlignment="1">
      <alignment horizontal="center" vertical="top" wrapText="1"/>
    </xf>
    <xf numFmtId="0" fontId="23" fillId="0" borderId="6" xfId="0" applyFont="1"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27" fillId="45" borderId="0" xfId="48" applyFont="1" applyFill="1" applyAlignment="1">
      <alignment horizontal="left" vertical="top"/>
    </xf>
    <xf numFmtId="0" fontId="28" fillId="45" borderId="11" xfId="48" applyFont="1" applyFill="1" applyBorder="1" applyAlignment="1">
      <alignment horizontal="left" vertical="top" textRotation="90"/>
    </xf>
    <xf numFmtId="0" fontId="28" fillId="45" borderId="11" xfId="48" applyFont="1" applyFill="1" applyBorder="1" applyAlignment="1">
      <alignment horizontal="left" vertical="top" textRotation="90" wrapText="1"/>
    </xf>
    <xf numFmtId="0" fontId="28" fillId="45" borderId="0" xfId="48" applyFont="1" applyFill="1" applyAlignment="1">
      <alignment horizontal="left" vertical="top" textRotation="90"/>
    </xf>
  </cellXfs>
  <cellStyles count="50">
    <cellStyle name="20% - Accent1" xfId="20" builtinId="30" customBuiltin="1"/>
    <cellStyle name="20% - Accent2" xfId="23" builtinId="34" customBuiltin="1"/>
    <cellStyle name="20% - Accent3" xfId="26" builtinId="38" customBuiltin="1"/>
    <cellStyle name="20% - Accent4" xfId="29" builtinId="42" customBuiltin="1"/>
    <cellStyle name="20% - Accent5" xfId="32" builtinId="46" customBuiltin="1"/>
    <cellStyle name="20% - Accent6" xfId="35" builtinId="50" customBuiltin="1"/>
    <cellStyle name="40% - Accent1" xfId="21" builtinId="31" customBuiltin="1"/>
    <cellStyle name="40% - Accent2" xfId="24" builtinId="35" customBuiltin="1"/>
    <cellStyle name="40% - Accent3" xfId="27" builtinId="39" customBuiltin="1"/>
    <cellStyle name="40% - Accent4" xfId="30" builtinId="43" customBuiltin="1"/>
    <cellStyle name="40% - Accent5" xfId="33" builtinId="47" customBuiltin="1"/>
    <cellStyle name="40% - Accent6" xfId="36" builtinId="51" customBuiltin="1"/>
    <cellStyle name="60% - Accent1 2" xfId="39" xr:uid="{5DF765DD-D59D-427B-8C1F-8AD32B614878}"/>
    <cellStyle name="60% - Accent2 2" xfId="40" xr:uid="{7D81BC8B-E254-4863-ABBE-EF8C070C90E1}"/>
    <cellStyle name="60% - Accent3 2" xfId="41" xr:uid="{4B7C578F-F48E-4908-9490-731BE7AD5BB6}"/>
    <cellStyle name="60% - Accent4 2" xfId="42" xr:uid="{3F0A82DF-68FF-4E82-8383-4B8D6AE80C32}"/>
    <cellStyle name="60% - Accent5 2" xfId="43" xr:uid="{5E84572C-8052-40BE-95BA-61D42248AF07}"/>
    <cellStyle name="60% - Accent6 2" xfId="44" xr:uid="{34EE9B58-B516-46D5-8BA8-A1037FE8DE79}"/>
    <cellStyle name="Accent1" xfId="19" builtinId="29" customBuiltin="1"/>
    <cellStyle name="Accent2" xfId="22" builtinId="33" customBuiltin="1"/>
    <cellStyle name="Accent3" xfId="25" builtinId="37" customBuiltin="1"/>
    <cellStyle name="Accent4" xfId="28" builtinId="41" customBuiltin="1"/>
    <cellStyle name="Accent5" xfId="31" builtinId="45" customBuiltin="1"/>
    <cellStyle name="Accent6" xfId="34" builtinId="49" customBuiltin="1"/>
    <cellStyle name="Bad" xfId="9" builtinId="27" customBuiltin="1"/>
    <cellStyle name="Calculation" xfId="12" builtinId="22" customBuiltin="1"/>
    <cellStyle name="Check Cell" xfId="14" builtinId="23" customBuiltin="1"/>
    <cellStyle name="Comma 2" xfId="47" xr:uid="{5D7C5898-AE35-4636-B2E5-36D12F84FE08}"/>
    <cellStyle name="Explanatory Text" xfId="17" builtinId="53" customBuiltin="1"/>
    <cellStyle name="Good" xfId="8" builtinId="26" customBuiltin="1"/>
    <cellStyle name="Heading 1" xfId="4" builtinId="16" customBuiltin="1"/>
    <cellStyle name="Heading 2" xfId="5" builtinId="17" customBuiltin="1"/>
    <cellStyle name="Heading 3" xfId="6" builtinId="18" customBuiltin="1"/>
    <cellStyle name="Heading 4" xfId="7" builtinId="19" customBuiltin="1"/>
    <cellStyle name="Input" xfId="10" builtinId="20" customBuiltin="1"/>
    <cellStyle name="Linked Cell" xfId="13" builtinId="24" customBuiltin="1"/>
    <cellStyle name="Neutral 2" xfId="38" xr:uid="{5D8BF391-23D8-4E65-9B28-0E091B8D66B9}"/>
    <cellStyle name="Normal" xfId="0" builtinId="0"/>
    <cellStyle name="Normal 2" xfId="37" xr:uid="{85F28B61-D9DE-4F8E-A63E-5647BAEB15A7}"/>
    <cellStyle name="Normal 2 2" xfId="45" xr:uid="{4A84726C-B734-4E4C-8366-8F0DB047BFDC}"/>
    <cellStyle name="Normal 2 2 2" xfId="46" xr:uid="{1D8B181B-707B-45B7-8FEB-34F64C4F71E5}"/>
    <cellStyle name="Normal 3" xfId="48" xr:uid="{4F460ADD-BBBA-47FA-8DF4-DB228A0D4A49}"/>
    <cellStyle name="Normal 4" xfId="2" xr:uid="{8DA8E117-F3B2-4338-961D-B392C2AB1DAC}"/>
    <cellStyle name="Normal 5" xfId="49" xr:uid="{97B46139-1B3F-4688-B0DF-2EFB1607882C}"/>
    <cellStyle name="Normale 2" xfId="1" xr:uid="{DCC3D12E-E54B-4D9D-8993-A758F4E4C53D}"/>
    <cellStyle name="Note" xfId="16" builtinId="10" customBuiltin="1"/>
    <cellStyle name="Output" xfId="11" builtinId="21" customBuiltin="1"/>
    <cellStyle name="Title" xfId="3" builtinId="15" customBuiltin="1"/>
    <cellStyle name="Total" xfId="18" builtinId="25" customBuiltin="1"/>
    <cellStyle name="Warning Text" xfId="15"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microsoft.com/office/2017/10/relationships/person" Target="persons/person.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s>
</file>

<file path=xl/drawings/drawing1.xml><?xml version="1.0" encoding="utf-8"?>
<xdr:wsDr xmlns:xdr="http://schemas.openxmlformats.org/drawingml/2006/spreadsheetDrawing" xmlns:a="http://schemas.openxmlformats.org/drawingml/2006/main">
  <xdr:oneCellAnchor>
    <xdr:from>
      <xdr:col>8</xdr:col>
      <xdr:colOff>457200</xdr:colOff>
      <xdr:row>20</xdr:row>
      <xdr:rowOff>167640</xdr:rowOff>
    </xdr:from>
    <xdr:ext cx="253403" cy="264560"/>
    <xdr:sp macro="" textlink="">
      <xdr:nvSpPr>
        <xdr:cNvPr id="3" name="TextBox 2">
          <a:extLst>
            <a:ext uri="{FF2B5EF4-FFF2-40B4-BE49-F238E27FC236}">
              <a16:creationId xmlns:a16="http://schemas.microsoft.com/office/drawing/2014/main" id="{43C28367-3FC2-763D-7444-D55C7B065AD1}"/>
            </a:ext>
          </a:extLst>
        </xdr:cNvPr>
        <xdr:cNvSpPr txBox="1"/>
      </xdr:nvSpPr>
      <xdr:spPr>
        <a:xfrm>
          <a:off x="4724400" y="1447800"/>
          <a:ext cx="253403"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GB" sz="1100"/>
            <a:t>T</a:t>
          </a:r>
        </a:p>
      </xdr:txBody>
    </xdr:sp>
    <xdr:clientData/>
  </xdr:oneCellAnchor>
</xdr:wsDr>
</file>

<file path=xl/persons/person.xml><?xml version="1.0" encoding="utf-8"?>
<personList xmlns="http://schemas.microsoft.com/office/spreadsheetml/2018/threadedcomments" xmlns:x="http://schemas.openxmlformats.org/spreadsheetml/2006/main">
  <person displayName="Ilaria Perissi" id="{2096DCC8-B2B8-4CA3-9231-BBD906DD5801}" userId="9ecf2857e539dbc4" providerId="Windows Live"/>
</personList>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D4" dT="2022-06-30T16:25:28.69" personId="{2096DCC8-B2B8-4CA3-9231-BBD906DD5801}" id="{CA9BF793-D8BE-476A-B0D9-5E3F14FDD25C}">
    <text>Can assume 1 or 2 or 3 or 4 or 5</text>
  </threadedComment>
  <threadedComment ref="N4" dT="2022-07-11T13:26:29.64" personId="{2096DCC8-B2B8-4CA3-9231-BBD906DD5801}" id="{FCC0C5BE-708F-43FB-8AE7-87192740ADDA}">
    <text>Kbel pol can assume 1=GHG exp decay ;2=GHG linear ramp decay</text>
  </threadedComment>
</ThreadedComments>
</file>

<file path=xl/threadedComments/threadedComment10.xml><?xml version="1.0" encoding="utf-8"?>
<ThreadedComments xmlns="http://schemas.microsoft.com/office/spreadsheetml/2018/threadedcomments" xmlns:x="http://schemas.openxmlformats.org/spreadsheetml/2006/main">
  <threadedComment ref="E4" dT="2022-11-04T16:34:41.68" personId="{2096DCC8-B2B8-4CA3-9231-BBD906DD5801}" id="{537CF410-E54E-4B16-B759-C44F391FC38F}">
    <text>1=inertia ; 2=custom</text>
  </threadedComment>
</ThreadedComments>
</file>

<file path=xl/threadedComments/threadedComment11.xml><?xml version="1.0" encoding="utf-8"?>
<ThreadedComments xmlns="http://schemas.microsoft.com/office/spreadsheetml/2018/threadedcomments" xmlns:x="http://schemas.openxmlformats.org/spreadsheetml/2006/main">
  <threadedComment ref="E4" dT="2022-11-04T16:34:41.68" personId="{2096DCC8-B2B8-4CA3-9231-BBD906DD5801}" id="{6CAA7FF7-7141-4F48-8B3C-0DD0E180693E}">
    <text>1=inertia ; 2=custom</text>
  </threadedComment>
</ThreadedComments>
</file>

<file path=xl/threadedComments/threadedComment12.xml><?xml version="1.0" encoding="utf-8"?>
<ThreadedComments xmlns="http://schemas.microsoft.com/office/spreadsheetml/2018/threadedcomments" xmlns:x="http://schemas.openxmlformats.org/spreadsheetml/2006/main">
  <threadedComment ref="E4" dT="2022-11-04T16:34:41.68" personId="{2096DCC8-B2B8-4CA3-9231-BBD906DD5801}" id="{58E3CAB4-26D0-417B-9838-16291E3309C6}">
    <text>1=inertia ; 2=custom</text>
  </threadedComment>
</ThreadedComments>
</file>

<file path=xl/threadedComments/threadedComment13.xml><?xml version="1.0" encoding="utf-8"?>
<ThreadedComments xmlns="http://schemas.microsoft.com/office/spreadsheetml/2018/threadedcomments" xmlns:x="http://schemas.openxmlformats.org/spreadsheetml/2006/main">
  <threadedComment ref="E4" dT="2022-11-04T16:34:41.68" personId="{2096DCC8-B2B8-4CA3-9231-BBD906DD5801}" id="{B0585EF3-CAF9-4A52-B318-0A78C503442B}">
    <text>1=inertia ; 2=custom</text>
  </threadedComment>
</ThreadedComments>
</file>

<file path=xl/threadedComments/threadedComment14.xml><?xml version="1.0" encoding="utf-8"?>
<ThreadedComments xmlns="http://schemas.microsoft.com/office/spreadsheetml/2018/threadedcomments" xmlns:x="http://schemas.openxmlformats.org/spreadsheetml/2006/main">
  <threadedComment ref="E4" dT="2022-11-04T16:34:41.68" personId="{2096DCC8-B2B8-4CA3-9231-BBD906DD5801}" id="{F67C820D-6E2F-4CD1-AD41-B38FDF075603}">
    <text>1=inertia ; 2=custom</text>
  </threadedComment>
</ThreadedComments>
</file>

<file path=xl/threadedComments/threadedComment15.xml><?xml version="1.0" encoding="utf-8"?>
<ThreadedComments xmlns="http://schemas.microsoft.com/office/spreadsheetml/2018/threadedcomments" xmlns:x="http://schemas.openxmlformats.org/spreadsheetml/2006/main">
  <threadedComment ref="E4" dT="2022-11-04T16:34:41.68" personId="{2096DCC8-B2B8-4CA3-9231-BBD906DD5801}" id="{D10C135A-B812-487F-8AA4-312BBE91FA91}">
    <text>1=inertia ; 2=custom</text>
  </threadedComment>
</ThreadedComments>
</file>

<file path=xl/threadedComments/threadedComment16.xml><?xml version="1.0" encoding="utf-8"?>
<ThreadedComments xmlns="http://schemas.microsoft.com/office/spreadsheetml/2018/threadedcomments" xmlns:x="http://schemas.openxmlformats.org/spreadsheetml/2006/main">
  <threadedComment ref="E4" dT="2022-11-04T16:34:41.68" personId="{2096DCC8-B2B8-4CA3-9231-BBD906DD5801}" id="{12688680-743F-4B63-B62A-4CF3504F76F3}">
    <text>1=inertia ; 2=custom</text>
  </threadedComment>
</ThreadedComments>
</file>

<file path=xl/threadedComments/threadedComment17.xml><?xml version="1.0" encoding="utf-8"?>
<ThreadedComments xmlns="http://schemas.microsoft.com/office/spreadsheetml/2018/threadedcomments" xmlns:x="http://schemas.openxmlformats.org/spreadsheetml/2006/main">
  <threadedComment ref="E4" dT="2022-11-04T16:34:41.68" personId="{2096DCC8-B2B8-4CA3-9231-BBD906DD5801}" id="{7555EFA7-C56D-42DD-96C6-0C843485D93C}">
    <text>1=inertia ; 2=custom</text>
  </threadedComment>
</ThreadedComments>
</file>

<file path=xl/threadedComments/threadedComment18.xml><?xml version="1.0" encoding="utf-8"?>
<ThreadedComments xmlns="http://schemas.microsoft.com/office/spreadsheetml/2018/threadedcomments" xmlns:x="http://schemas.openxmlformats.org/spreadsheetml/2006/main">
  <threadedComment ref="E4" dT="2022-11-04T16:34:41.68" personId="{2096DCC8-B2B8-4CA3-9231-BBD906DD5801}" id="{C99BE22E-E131-4B61-A3C8-F94460C8A2BD}">
    <text>1=inertia ; 2=custom</text>
  </threadedComment>
</ThreadedComments>
</file>

<file path=xl/threadedComments/threadedComment19.xml><?xml version="1.0" encoding="utf-8"?>
<ThreadedComments xmlns="http://schemas.microsoft.com/office/spreadsheetml/2018/threadedcomments" xmlns:x="http://schemas.openxmlformats.org/spreadsheetml/2006/main">
  <threadedComment ref="E4" dT="2022-11-04T16:34:41.68" personId="{2096DCC8-B2B8-4CA3-9231-BBD906DD5801}" id="{6541D066-D242-4A9C-AE43-B7CBB261D693}">
    <text>1=inertia ; 2=custom</text>
  </threadedComment>
</ThreadedComments>
</file>

<file path=xl/threadedComments/threadedComment2.xml><?xml version="1.0" encoding="utf-8"?>
<ThreadedComments xmlns="http://schemas.microsoft.com/office/spreadsheetml/2018/threadedcomments" xmlns:x="http://schemas.openxmlformats.org/spreadsheetml/2006/main">
  <threadedComment ref="E4" dT="2022-11-04T16:34:41.68" personId="{2096DCC8-B2B8-4CA3-9231-BBD906DD5801}" id="{6184F715-F921-4718-AABE-7E622FB6D5F9}">
    <text>1=inertia ; 2=custom</text>
  </threadedComment>
</ThreadedComments>
</file>

<file path=xl/threadedComments/threadedComment20.xml><?xml version="1.0" encoding="utf-8"?>
<ThreadedComments xmlns="http://schemas.microsoft.com/office/spreadsheetml/2018/threadedcomments" xmlns:x="http://schemas.openxmlformats.org/spreadsheetml/2006/main">
  <threadedComment ref="E4" dT="2022-11-04T16:34:41.68" personId="{2096DCC8-B2B8-4CA3-9231-BBD906DD5801}" id="{3022E4FD-263F-4E4A-96EC-910489A2B544}">
    <text>1=inertia ; 2=custom</text>
  </threadedComment>
</ThreadedComments>
</file>

<file path=xl/threadedComments/threadedComment21.xml><?xml version="1.0" encoding="utf-8"?>
<ThreadedComments xmlns="http://schemas.microsoft.com/office/spreadsheetml/2018/threadedcomments" xmlns:x="http://schemas.openxmlformats.org/spreadsheetml/2006/main">
  <threadedComment ref="E4" dT="2022-11-04T16:34:41.68" personId="{2096DCC8-B2B8-4CA3-9231-BBD906DD5801}" id="{9AE27896-7577-41C6-8B44-847858E38A3D}">
    <text>1=inertia ; 2=custom</text>
  </threadedComment>
</ThreadedComments>
</file>

<file path=xl/threadedComments/threadedComment22.xml><?xml version="1.0" encoding="utf-8"?>
<ThreadedComments xmlns="http://schemas.microsoft.com/office/spreadsheetml/2018/threadedcomments" xmlns:x="http://schemas.openxmlformats.org/spreadsheetml/2006/main">
  <threadedComment ref="E4" dT="2022-11-04T16:34:41.68" personId="{2096DCC8-B2B8-4CA3-9231-BBD906DD5801}" id="{8AFA7F3E-61C8-4BCF-A448-412C369071B0}">
    <text>1=inertia ; 2=custom</text>
  </threadedComment>
</ThreadedComments>
</file>

<file path=xl/threadedComments/threadedComment23.xml><?xml version="1.0" encoding="utf-8"?>
<ThreadedComments xmlns="http://schemas.microsoft.com/office/spreadsheetml/2018/threadedcomments" xmlns:x="http://schemas.openxmlformats.org/spreadsheetml/2006/main">
  <threadedComment ref="E4" dT="2022-11-04T16:34:41.68" personId="{2096DCC8-B2B8-4CA3-9231-BBD906DD5801}" id="{7DA95EE0-DD4E-4B6D-8DC9-BAE1CF3B4FB0}">
    <text>1=inertia ; 2=custom</text>
  </threadedComment>
</ThreadedComments>
</file>

<file path=xl/threadedComments/threadedComment24.xml><?xml version="1.0" encoding="utf-8"?>
<ThreadedComments xmlns="http://schemas.microsoft.com/office/spreadsheetml/2018/threadedcomments" xmlns:x="http://schemas.openxmlformats.org/spreadsheetml/2006/main">
  <threadedComment ref="E4" dT="2022-11-04T16:34:41.68" personId="{2096DCC8-B2B8-4CA3-9231-BBD906DD5801}" id="{D89E1D2C-E558-4D61-B86E-B3248E725A32}">
    <text>1=inertia ; 2=custom</text>
  </threadedComment>
</ThreadedComments>
</file>

<file path=xl/threadedComments/threadedComment25.xml><?xml version="1.0" encoding="utf-8"?>
<ThreadedComments xmlns="http://schemas.microsoft.com/office/spreadsheetml/2018/threadedcomments" xmlns:x="http://schemas.openxmlformats.org/spreadsheetml/2006/main">
  <threadedComment ref="E4" dT="2022-11-04T16:34:41.68" personId="{2096DCC8-B2B8-4CA3-9231-BBD906DD5801}" id="{F2201728-330B-4A24-B4C9-DEC4104B824E}">
    <text>1=inertia ; 2=custom</text>
  </threadedComment>
</ThreadedComments>
</file>

<file path=xl/threadedComments/threadedComment26.xml><?xml version="1.0" encoding="utf-8"?>
<ThreadedComments xmlns="http://schemas.microsoft.com/office/spreadsheetml/2018/threadedcomments" xmlns:x="http://schemas.openxmlformats.org/spreadsheetml/2006/main">
  <threadedComment ref="E4" dT="2022-11-04T16:34:41.68" personId="{2096DCC8-B2B8-4CA3-9231-BBD906DD5801}" id="{652A144A-4AF0-4A9B-8966-897AA3E1FB46}">
    <text>1=inertia ; 2=custom</text>
  </threadedComment>
</ThreadedComments>
</file>

<file path=xl/threadedComments/threadedComment27.xml><?xml version="1.0" encoding="utf-8"?>
<ThreadedComments xmlns="http://schemas.microsoft.com/office/spreadsheetml/2018/threadedcomments" xmlns:x="http://schemas.openxmlformats.org/spreadsheetml/2006/main">
  <threadedComment ref="E4" dT="2022-11-04T16:34:41.68" personId="{2096DCC8-B2B8-4CA3-9231-BBD906DD5801}" id="{47CB3D95-C431-4AB1-9DB4-8ABE4FDA5365}">
    <text>1=inertia ; 2=custom</text>
  </threadedComment>
</ThreadedComments>
</file>

<file path=xl/threadedComments/threadedComment28.xml><?xml version="1.0" encoding="utf-8"?>
<ThreadedComments xmlns="http://schemas.microsoft.com/office/spreadsheetml/2018/threadedcomments" xmlns:x="http://schemas.openxmlformats.org/spreadsheetml/2006/main">
  <threadedComment ref="E4" dT="2022-11-04T16:34:41.68" personId="{2096DCC8-B2B8-4CA3-9231-BBD906DD5801}" id="{2C9C3CAA-30DC-4DA3-8844-D2AD6A635873}">
    <text>1=inertia ; 2=custom</text>
  </threadedComment>
</ThreadedComments>
</file>

<file path=xl/threadedComments/threadedComment3.xml><?xml version="1.0" encoding="utf-8"?>
<ThreadedComments xmlns="http://schemas.microsoft.com/office/spreadsheetml/2018/threadedcomments" xmlns:x="http://schemas.openxmlformats.org/spreadsheetml/2006/main">
  <threadedComment ref="E4" dT="2022-11-04T16:34:41.68" personId="{2096DCC8-B2B8-4CA3-9231-BBD906DD5801}" id="{632659E8-8D6D-4DF5-8B70-8650E0E20334}">
    <text>1=inertia ; 2=custom</text>
  </threadedComment>
</ThreadedComments>
</file>

<file path=xl/threadedComments/threadedComment4.xml><?xml version="1.0" encoding="utf-8"?>
<ThreadedComments xmlns="http://schemas.microsoft.com/office/spreadsheetml/2018/threadedcomments" xmlns:x="http://schemas.openxmlformats.org/spreadsheetml/2006/main">
  <threadedComment ref="E4" dT="2022-11-04T16:34:41.68" personId="{2096DCC8-B2B8-4CA3-9231-BBD906DD5801}" id="{AEF909CC-B7B6-4109-A761-D1E12E23FA3D}">
    <text>1=inertia ; 2=custom</text>
  </threadedComment>
</ThreadedComments>
</file>

<file path=xl/threadedComments/threadedComment5.xml><?xml version="1.0" encoding="utf-8"?>
<ThreadedComments xmlns="http://schemas.microsoft.com/office/spreadsheetml/2018/threadedcomments" xmlns:x="http://schemas.openxmlformats.org/spreadsheetml/2006/main">
  <threadedComment ref="E4" dT="2022-11-04T16:34:41.68" personId="{2096DCC8-B2B8-4CA3-9231-BBD906DD5801}" id="{6B458D22-920F-40FF-AEFA-D5A78AFCF036}">
    <text>1=inertia ; 2=custom</text>
  </threadedComment>
</ThreadedComments>
</file>

<file path=xl/threadedComments/threadedComment6.xml><?xml version="1.0" encoding="utf-8"?>
<ThreadedComments xmlns="http://schemas.microsoft.com/office/spreadsheetml/2018/threadedcomments" xmlns:x="http://schemas.openxmlformats.org/spreadsheetml/2006/main">
  <threadedComment ref="E4" dT="2022-11-04T16:34:41.68" personId="{2096DCC8-B2B8-4CA3-9231-BBD906DD5801}" id="{FC5C413C-2C41-4179-847B-1CDDD6D8E187}">
    <text>1=inertia ; 2=custom</text>
  </threadedComment>
</ThreadedComments>
</file>

<file path=xl/threadedComments/threadedComment7.xml><?xml version="1.0" encoding="utf-8"?>
<ThreadedComments xmlns="http://schemas.microsoft.com/office/spreadsheetml/2018/threadedcomments" xmlns:x="http://schemas.openxmlformats.org/spreadsheetml/2006/main">
  <threadedComment ref="E4" dT="2022-11-04T16:34:41.68" personId="{2096DCC8-B2B8-4CA3-9231-BBD906DD5801}" id="{E7FA2704-1796-4749-A54B-D2071DA712B4}">
    <text>1=inertia ; 2=custom</text>
  </threadedComment>
</ThreadedComments>
</file>

<file path=xl/threadedComments/threadedComment8.xml><?xml version="1.0" encoding="utf-8"?>
<ThreadedComments xmlns="http://schemas.microsoft.com/office/spreadsheetml/2018/threadedcomments" xmlns:x="http://schemas.openxmlformats.org/spreadsheetml/2006/main">
  <threadedComment ref="E4" dT="2022-11-04T16:34:41.68" personId="{2096DCC8-B2B8-4CA3-9231-BBD906DD5801}" id="{3066D314-98EC-4B7B-A464-3A05CC1BE683}">
    <text>1=inertia ; 2=custom</text>
  </threadedComment>
</ThreadedComments>
</file>

<file path=xl/threadedComments/threadedComment9.xml><?xml version="1.0" encoding="utf-8"?>
<ThreadedComments xmlns="http://schemas.microsoft.com/office/spreadsheetml/2018/threadedcomments" xmlns:x="http://schemas.openxmlformats.org/spreadsheetml/2006/main">
  <threadedComment ref="E4" dT="2022-11-04T16:34:41.68" personId="{2096DCC8-B2B8-4CA3-9231-BBD906DD5801}" id="{521582CD-0AB4-46BB-870D-96782884328F}">
    <text>1=inertia ; 2=custom</text>
  </threadedComment>
</ThreadedComments>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3" Type="http://schemas.microsoft.com/office/2017/10/relationships/threadedComment" Target="../threadedComments/threadedComment9.xml"/><Relationship Id="rId2" Type="http://schemas.openxmlformats.org/officeDocument/2006/relationships/comments" Target="../comments9.xml"/><Relationship Id="rId1" Type="http://schemas.openxmlformats.org/officeDocument/2006/relationships/vmlDrawing" Target="../drawings/vmlDrawing9.vml"/></Relationships>
</file>

<file path=xl/worksheets/_rels/sheet11.xml.rels><?xml version="1.0" encoding="UTF-8" standalone="yes"?>
<Relationships xmlns="http://schemas.openxmlformats.org/package/2006/relationships"><Relationship Id="rId3" Type="http://schemas.microsoft.com/office/2017/10/relationships/threadedComment" Target="../threadedComments/threadedComment10.xml"/><Relationship Id="rId2" Type="http://schemas.openxmlformats.org/officeDocument/2006/relationships/comments" Target="../comments10.xml"/><Relationship Id="rId1" Type="http://schemas.openxmlformats.org/officeDocument/2006/relationships/vmlDrawing" Target="../drawings/vmlDrawing10.vml"/></Relationships>
</file>

<file path=xl/worksheets/_rels/sheet12.xml.rels><?xml version="1.0" encoding="UTF-8" standalone="yes"?>
<Relationships xmlns="http://schemas.openxmlformats.org/package/2006/relationships"><Relationship Id="rId3" Type="http://schemas.microsoft.com/office/2017/10/relationships/threadedComment" Target="../threadedComments/threadedComment11.xml"/><Relationship Id="rId2" Type="http://schemas.openxmlformats.org/officeDocument/2006/relationships/comments" Target="../comments11.xml"/><Relationship Id="rId1" Type="http://schemas.openxmlformats.org/officeDocument/2006/relationships/vmlDrawing" Target="../drawings/vmlDrawing11.vml"/></Relationships>
</file>

<file path=xl/worksheets/_rels/sheet13.xml.rels><?xml version="1.0" encoding="UTF-8" standalone="yes"?>
<Relationships xmlns="http://schemas.openxmlformats.org/package/2006/relationships"><Relationship Id="rId3" Type="http://schemas.microsoft.com/office/2017/10/relationships/threadedComment" Target="../threadedComments/threadedComment12.xml"/><Relationship Id="rId2" Type="http://schemas.openxmlformats.org/officeDocument/2006/relationships/comments" Target="../comments12.xml"/><Relationship Id="rId1" Type="http://schemas.openxmlformats.org/officeDocument/2006/relationships/vmlDrawing" Target="../drawings/vmlDrawing12.vml"/></Relationships>
</file>

<file path=xl/worksheets/_rels/sheet14.xml.rels><?xml version="1.0" encoding="UTF-8" standalone="yes"?>
<Relationships xmlns="http://schemas.openxmlformats.org/package/2006/relationships"><Relationship Id="rId3" Type="http://schemas.microsoft.com/office/2017/10/relationships/threadedComment" Target="../threadedComments/threadedComment13.xml"/><Relationship Id="rId2" Type="http://schemas.openxmlformats.org/officeDocument/2006/relationships/comments" Target="../comments13.xml"/><Relationship Id="rId1" Type="http://schemas.openxmlformats.org/officeDocument/2006/relationships/vmlDrawing" Target="../drawings/vmlDrawing13.vml"/></Relationships>
</file>

<file path=xl/worksheets/_rels/sheet15.xml.rels><?xml version="1.0" encoding="UTF-8" standalone="yes"?>
<Relationships xmlns="http://schemas.openxmlformats.org/package/2006/relationships"><Relationship Id="rId3" Type="http://schemas.microsoft.com/office/2017/10/relationships/threadedComment" Target="../threadedComments/threadedComment14.xml"/><Relationship Id="rId2" Type="http://schemas.openxmlformats.org/officeDocument/2006/relationships/comments" Target="../comments14.xml"/><Relationship Id="rId1" Type="http://schemas.openxmlformats.org/officeDocument/2006/relationships/vmlDrawing" Target="../drawings/vmlDrawing14.vml"/></Relationships>
</file>

<file path=xl/worksheets/_rels/sheet16.xml.rels><?xml version="1.0" encoding="UTF-8" standalone="yes"?>
<Relationships xmlns="http://schemas.openxmlformats.org/package/2006/relationships"><Relationship Id="rId3" Type="http://schemas.microsoft.com/office/2017/10/relationships/threadedComment" Target="../threadedComments/threadedComment15.xml"/><Relationship Id="rId2" Type="http://schemas.openxmlformats.org/officeDocument/2006/relationships/comments" Target="../comments15.xml"/><Relationship Id="rId1" Type="http://schemas.openxmlformats.org/officeDocument/2006/relationships/vmlDrawing" Target="../drawings/vmlDrawing15.vml"/></Relationships>
</file>

<file path=xl/worksheets/_rels/sheet17.xml.rels><?xml version="1.0" encoding="UTF-8" standalone="yes"?>
<Relationships xmlns="http://schemas.openxmlformats.org/package/2006/relationships"><Relationship Id="rId3" Type="http://schemas.microsoft.com/office/2017/10/relationships/threadedComment" Target="../threadedComments/threadedComment16.xml"/><Relationship Id="rId2" Type="http://schemas.openxmlformats.org/officeDocument/2006/relationships/comments" Target="../comments16.xml"/><Relationship Id="rId1" Type="http://schemas.openxmlformats.org/officeDocument/2006/relationships/vmlDrawing" Target="../drawings/vmlDrawing16.vml"/></Relationships>
</file>

<file path=xl/worksheets/_rels/sheet18.xml.rels><?xml version="1.0" encoding="UTF-8" standalone="yes"?>
<Relationships xmlns="http://schemas.openxmlformats.org/package/2006/relationships"><Relationship Id="rId3" Type="http://schemas.microsoft.com/office/2017/10/relationships/threadedComment" Target="../threadedComments/threadedComment17.xml"/><Relationship Id="rId2" Type="http://schemas.openxmlformats.org/officeDocument/2006/relationships/comments" Target="../comments17.xml"/><Relationship Id="rId1" Type="http://schemas.openxmlformats.org/officeDocument/2006/relationships/vmlDrawing" Target="../drawings/vmlDrawing17.vml"/></Relationships>
</file>

<file path=xl/worksheets/_rels/sheet19.xml.rels><?xml version="1.0" encoding="UTF-8" standalone="yes"?>
<Relationships xmlns="http://schemas.openxmlformats.org/package/2006/relationships"><Relationship Id="rId3" Type="http://schemas.microsoft.com/office/2017/10/relationships/threadedComment" Target="../threadedComments/threadedComment18.xml"/><Relationship Id="rId2" Type="http://schemas.openxmlformats.org/officeDocument/2006/relationships/comments" Target="../comments18.xml"/><Relationship Id="rId1" Type="http://schemas.openxmlformats.org/officeDocument/2006/relationships/vmlDrawing" Target="../drawings/vmlDrawing18.v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20.xml.rels><?xml version="1.0" encoding="UTF-8" standalone="yes"?>
<Relationships xmlns="http://schemas.openxmlformats.org/package/2006/relationships"><Relationship Id="rId3" Type="http://schemas.microsoft.com/office/2017/10/relationships/threadedComment" Target="../threadedComments/threadedComment19.xml"/><Relationship Id="rId2" Type="http://schemas.openxmlformats.org/officeDocument/2006/relationships/comments" Target="../comments19.xml"/><Relationship Id="rId1" Type="http://schemas.openxmlformats.org/officeDocument/2006/relationships/vmlDrawing" Target="../drawings/vmlDrawing19.vml"/></Relationships>
</file>

<file path=xl/worksheets/_rels/sheet21.xml.rels><?xml version="1.0" encoding="UTF-8" standalone="yes"?>
<Relationships xmlns="http://schemas.openxmlformats.org/package/2006/relationships"><Relationship Id="rId3" Type="http://schemas.microsoft.com/office/2017/10/relationships/threadedComment" Target="../threadedComments/threadedComment20.xml"/><Relationship Id="rId2" Type="http://schemas.openxmlformats.org/officeDocument/2006/relationships/comments" Target="../comments20.xml"/><Relationship Id="rId1" Type="http://schemas.openxmlformats.org/officeDocument/2006/relationships/vmlDrawing" Target="../drawings/vmlDrawing20.vml"/></Relationships>
</file>

<file path=xl/worksheets/_rels/sheet22.xml.rels><?xml version="1.0" encoding="UTF-8" standalone="yes"?>
<Relationships xmlns="http://schemas.openxmlformats.org/package/2006/relationships"><Relationship Id="rId3" Type="http://schemas.microsoft.com/office/2017/10/relationships/threadedComment" Target="../threadedComments/threadedComment21.xml"/><Relationship Id="rId2" Type="http://schemas.openxmlformats.org/officeDocument/2006/relationships/comments" Target="../comments21.xml"/><Relationship Id="rId1" Type="http://schemas.openxmlformats.org/officeDocument/2006/relationships/vmlDrawing" Target="../drawings/vmlDrawing21.vml"/></Relationships>
</file>

<file path=xl/worksheets/_rels/sheet23.xml.rels><?xml version="1.0" encoding="UTF-8" standalone="yes"?>
<Relationships xmlns="http://schemas.openxmlformats.org/package/2006/relationships"><Relationship Id="rId3" Type="http://schemas.microsoft.com/office/2017/10/relationships/threadedComment" Target="../threadedComments/threadedComment22.xml"/><Relationship Id="rId2" Type="http://schemas.openxmlformats.org/officeDocument/2006/relationships/comments" Target="../comments22.xml"/><Relationship Id="rId1" Type="http://schemas.openxmlformats.org/officeDocument/2006/relationships/vmlDrawing" Target="../drawings/vmlDrawing22.vml"/></Relationships>
</file>

<file path=xl/worksheets/_rels/sheet24.xml.rels><?xml version="1.0" encoding="UTF-8" standalone="yes"?>
<Relationships xmlns="http://schemas.openxmlformats.org/package/2006/relationships"><Relationship Id="rId3" Type="http://schemas.microsoft.com/office/2017/10/relationships/threadedComment" Target="../threadedComments/threadedComment23.xml"/><Relationship Id="rId2" Type="http://schemas.openxmlformats.org/officeDocument/2006/relationships/comments" Target="../comments23.xml"/><Relationship Id="rId1" Type="http://schemas.openxmlformats.org/officeDocument/2006/relationships/vmlDrawing" Target="../drawings/vmlDrawing23.vml"/></Relationships>
</file>

<file path=xl/worksheets/_rels/sheet25.xml.rels><?xml version="1.0" encoding="UTF-8" standalone="yes"?>
<Relationships xmlns="http://schemas.openxmlformats.org/package/2006/relationships"><Relationship Id="rId3" Type="http://schemas.microsoft.com/office/2017/10/relationships/threadedComment" Target="../threadedComments/threadedComment24.xml"/><Relationship Id="rId2" Type="http://schemas.openxmlformats.org/officeDocument/2006/relationships/comments" Target="../comments24.xml"/><Relationship Id="rId1" Type="http://schemas.openxmlformats.org/officeDocument/2006/relationships/vmlDrawing" Target="../drawings/vmlDrawing24.vml"/></Relationships>
</file>

<file path=xl/worksheets/_rels/sheet26.xml.rels><?xml version="1.0" encoding="UTF-8" standalone="yes"?>
<Relationships xmlns="http://schemas.openxmlformats.org/package/2006/relationships"><Relationship Id="rId3" Type="http://schemas.microsoft.com/office/2017/10/relationships/threadedComment" Target="../threadedComments/threadedComment25.xml"/><Relationship Id="rId2" Type="http://schemas.openxmlformats.org/officeDocument/2006/relationships/comments" Target="../comments25.xml"/><Relationship Id="rId1" Type="http://schemas.openxmlformats.org/officeDocument/2006/relationships/vmlDrawing" Target="../drawings/vmlDrawing25.vml"/></Relationships>
</file>

<file path=xl/worksheets/_rels/sheet27.xml.rels><?xml version="1.0" encoding="UTF-8" standalone="yes"?>
<Relationships xmlns="http://schemas.openxmlformats.org/package/2006/relationships"><Relationship Id="rId3" Type="http://schemas.microsoft.com/office/2017/10/relationships/threadedComment" Target="../threadedComments/threadedComment26.xml"/><Relationship Id="rId2" Type="http://schemas.openxmlformats.org/officeDocument/2006/relationships/comments" Target="../comments26.xml"/><Relationship Id="rId1" Type="http://schemas.openxmlformats.org/officeDocument/2006/relationships/vmlDrawing" Target="../drawings/vmlDrawing26.vml"/></Relationships>
</file>

<file path=xl/worksheets/_rels/sheet28.xml.rels><?xml version="1.0" encoding="UTF-8" standalone="yes"?>
<Relationships xmlns="http://schemas.openxmlformats.org/package/2006/relationships"><Relationship Id="rId3" Type="http://schemas.microsoft.com/office/2017/10/relationships/threadedComment" Target="../threadedComments/threadedComment27.xml"/><Relationship Id="rId2" Type="http://schemas.openxmlformats.org/officeDocument/2006/relationships/comments" Target="../comments27.xml"/><Relationship Id="rId1" Type="http://schemas.openxmlformats.org/officeDocument/2006/relationships/vmlDrawing" Target="../drawings/vmlDrawing27.vml"/></Relationships>
</file>

<file path=xl/worksheets/_rels/sheet29.xml.rels><?xml version="1.0" encoding="UTF-8" standalone="yes"?>
<Relationships xmlns="http://schemas.openxmlformats.org/package/2006/relationships"><Relationship Id="rId3" Type="http://schemas.microsoft.com/office/2017/10/relationships/threadedComment" Target="../threadedComments/threadedComment28.xml"/><Relationship Id="rId2" Type="http://schemas.openxmlformats.org/officeDocument/2006/relationships/comments" Target="../comments28.xml"/><Relationship Id="rId1" Type="http://schemas.openxmlformats.org/officeDocument/2006/relationships/vmlDrawing" Target="../drawings/vmlDrawing28.vml"/></Relationships>
</file>

<file path=xl/worksheets/_rels/sheet3.xml.rels><?xml version="1.0" encoding="UTF-8" standalone="yes"?>
<Relationships xmlns="http://schemas.openxmlformats.org/package/2006/relationships"><Relationship Id="rId3" Type="http://schemas.microsoft.com/office/2017/10/relationships/threadedComment" Target="../threadedComments/threadedComment2.xml"/><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microsoft.com/office/2017/10/relationships/threadedComment" Target="../threadedComments/threadedComment3.xml"/><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microsoft.com/office/2017/10/relationships/threadedComment" Target="../threadedComments/threadedComment4.xml"/><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microsoft.com/office/2017/10/relationships/threadedComment" Target="../threadedComments/threadedComment5.xml"/><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7.xml.rels><?xml version="1.0" encoding="UTF-8" standalone="yes"?>
<Relationships xmlns="http://schemas.openxmlformats.org/package/2006/relationships"><Relationship Id="rId3" Type="http://schemas.microsoft.com/office/2017/10/relationships/threadedComment" Target="../threadedComments/threadedComment6.xml"/><Relationship Id="rId2" Type="http://schemas.openxmlformats.org/officeDocument/2006/relationships/comments" Target="../comments6.xml"/><Relationship Id="rId1" Type="http://schemas.openxmlformats.org/officeDocument/2006/relationships/vmlDrawing" Target="../drawings/vmlDrawing6.vml"/></Relationships>
</file>

<file path=xl/worksheets/_rels/sheet8.xml.rels><?xml version="1.0" encoding="UTF-8" standalone="yes"?>
<Relationships xmlns="http://schemas.openxmlformats.org/package/2006/relationships"><Relationship Id="rId3" Type="http://schemas.microsoft.com/office/2017/10/relationships/threadedComment" Target="../threadedComments/threadedComment7.xml"/><Relationship Id="rId2" Type="http://schemas.openxmlformats.org/officeDocument/2006/relationships/comments" Target="../comments7.xml"/><Relationship Id="rId1" Type="http://schemas.openxmlformats.org/officeDocument/2006/relationships/vmlDrawing" Target="../drawings/vmlDrawing7.vml"/></Relationships>
</file>

<file path=xl/worksheets/_rels/sheet9.xml.rels><?xml version="1.0" encoding="UTF-8" standalone="yes"?>
<Relationships xmlns="http://schemas.openxmlformats.org/package/2006/relationships"><Relationship Id="rId3" Type="http://schemas.microsoft.com/office/2017/10/relationships/threadedComment" Target="../threadedComments/threadedComment8.xml"/><Relationship Id="rId2" Type="http://schemas.openxmlformats.org/officeDocument/2006/relationships/comments" Target="../comments8.xml"/><Relationship Id="rId1" Type="http://schemas.openxmlformats.org/officeDocument/2006/relationships/vmlDrawing" Target="../drawings/vmlDrawing8.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09AA05-165B-417D-828B-1D7586CD3CB0}">
  <sheetPr>
    <tabColor rgb="FFC00000"/>
  </sheetPr>
  <dimension ref="A1:C41"/>
  <sheetViews>
    <sheetView tabSelected="1" topLeftCell="A2" zoomScale="82" zoomScaleNormal="82" workbookViewId="0">
      <selection activeCell="E12" sqref="E12"/>
    </sheetView>
  </sheetViews>
  <sheetFormatPr defaultRowHeight="14.4"/>
  <cols>
    <col min="1" max="1" width="42.21875" customWidth="1"/>
    <col min="2" max="2" width="12.33203125" bestFit="1" customWidth="1"/>
    <col min="3" max="3" width="144.6640625" customWidth="1"/>
  </cols>
  <sheetData>
    <row r="1" spans="1:3" ht="15" thickBot="1"/>
    <row r="2" spans="1:3" ht="96.6" customHeight="1" thickBot="1">
      <c r="A2" s="163"/>
      <c r="B2" s="164"/>
      <c r="C2" s="165"/>
    </row>
    <row r="3" spans="1:3" ht="82.2" customHeight="1" thickBot="1">
      <c r="A3" s="158"/>
      <c r="B3" s="159"/>
      <c r="C3" s="160"/>
    </row>
    <row r="4" spans="1:3" ht="15" thickBot="1">
      <c r="A4" s="68" t="s">
        <v>676</v>
      </c>
      <c r="B4" s="69"/>
      <c r="C4" s="53" t="s">
        <v>677</v>
      </c>
    </row>
    <row r="5" spans="1:3" ht="15" thickBot="1">
      <c r="A5" s="68" t="s">
        <v>678</v>
      </c>
      <c r="B5" s="111"/>
      <c r="C5" s="53" t="s">
        <v>689</v>
      </c>
    </row>
    <row r="6" spans="1:3" ht="15" thickBot="1">
      <c r="A6" s="109" t="s">
        <v>667</v>
      </c>
      <c r="B6" s="16"/>
      <c r="C6" s="103" t="s">
        <v>679</v>
      </c>
    </row>
    <row r="7" spans="1:3" ht="15" thickBot="1">
      <c r="A7" s="110" t="s">
        <v>668</v>
      </c>
      <c r="B7" s="16"/>
      <c r="C7" s="104" t="s">
        <v>680</v>
      </c>
    </row>
    <row r="8" spans="1:3" ht="15" thickBot="1">
      <c r="A8" s="110" t="s">
        <v>669</v>
      </c>
      <c r="B8" s="16"/>
      <c r="C8" s="104"/>
    </row>
    <row r="9" spans="1:3" ht="15" thickBot="1">
      <c r="A9" s="110" t="s">
        <v>670</v>
      </c>
      <c r="B9" s="16"/>
      <c r="C9" s="104" t="s">
        <v>690</v>
      </c>
    </row>
    <row r="10" spans="1:3" ht="15" thickBot="1">
      <c r="A10" s="110" t="s">
        <v>671</v>
      </c>
      <c r="B10" s="16"/>
      <c r="C10" s="104" t="s">
        <v>681</v>
      </c>
    </row>
    <row r="11" spans="1:3" ht="15" thickBot="1">
      <c r="A11" s="110" t="s">
        <v>672</v>
      </c>
      <c r="B11" s="16"/>
      <c r="C11" s="104" t="s">
        <v>682</v>
      </c>
    </row>
    <row r="12" spans="1:3" ht="15" thickBot="1">
      <c r="A12" s="110" t="s">
        <v>673</v>
      </c>
      <c r="B12" s="16"/>
      <c r="C12" s="104" t="s">
        <v>674</v>
      </c>
    </row>
    <row r="13" spans="1:3" ht="15" thickBot="1">
      <c r="A13" s="110" t="s">
        <v>675</v>
      </c>
      <c r="B13" s="17"/>
      <c r="C13" s="104"/>
    </row>
    <row r="14" spans="1:3" ht="68.400000000000006" customHeight="1" thickBot="1">
      <c r="A14" s="68" t="s">
        <v>683</v>
      </c>
      <c r="B14" s="108"/>
      <c r="C14" s="53"/>
    </row>
    <row r="15" spans="1:3" ht="37.799999999999997" customHeight="1" thickBot="1">
      <c r="A15" s="161" t="s">
        <v>607</v>
      </c>
      <c r="B15" s="162"/>
      <c r="C15" s="53" t="s">
        <v>616</v>
      </c>
    </row>
    <row r="16" spans="1:3" ht="15" thickBot="1">
      <c r="A16" s="56" t="s">
        <v>155</v>
      </c>
      <c r="B16" s="65" t="s">
        <v>97</v>
      </c>
      <c r="C16" s="15" t="s">
        <v>98</v>
      </c>
    </row>
    <row r="17" spans="1:3" ht="15" thickBot="1">
      <c r="A17" s="55" t="s">
        <v>606</v>
      </c>
      <c r="C17" s="16" t="s">
        <v>608</v>
      </c>
    </row>
    <row r="18" spans="1:3" ht="31.8" customHeight="1" thickBot="1">
      <c r="A18" s="54" t="s">
        <v>156</v>
      </c>
      <c r="B18" s="100" t="s">
        <v>100</v>
      </c>
      <c r="C18" s="19" t="s">
        <v>609</v>
      </c>
    </row>
    <row r="19" spans="1:3" ht="29.4" thickBot="1">
      <c r="A19" s="54" t="s">
        <v>610</v>
      </c>
      <c r="C19" s="16" t="s">
        <v>611</v>
      </c>
    </row>
    <row r="20" spans="1:3" ht="29.4" thickBot="1">
      <c r="A20" s="56" t="s">
        <v>613</v>
      </c>
      <c r="B20" s="101" t="s">
        <v>161</v>
      </c>
      <c r="C20" s="19" t="s">
        <v>612</v>
      </c>
    </row>
    <row r="21" spans="1:3" ht="15" thickBot="1">
      <c r="A21" s="58" t="s">
        <v>167</v>
      </c>
      <c r="B21" s="102" t="s">
        <v>127</v>
      </c>
      <c r="C21" s="16" t="s">
        <v>614</v>
      </c>
    </row>
    <row r="22" spans="1:3" ht="15" thickBot="1">
      <c r="C22" s="17"/>
    </row>
    <row r="23" spans="1:3" ht="29.4" customHeight="1" thickBot="1">
      <c r="A23" s="61" t="s">
        <v>615</v>
      </c>
      <c r="B23" s="63"/>
      <c r="C23" s="62" t="s">
        <v>684</v>
      </c>
    </row>
    <row r="24" spans="1:3" ht="41.4" customHeight="1" thickBot="1">
      <c r="A24" s="39" t="s">
        <v>617</v>
      </c>
      <c r="B24" s="55">
        <v>2019</v>
      </c>
      <c r="C24" s="80" t="s">
        <v>666</v>
      </c>
    </row>
    <row r="25" spans="1:3">
      <c r="A25" s="64" t="s">
        <v>187</v>
      </c>
      <c r="B25" s="16"/>
      <c r="C25" s="40" t="s">
        <v>618</v>
      </c>
    </row>
    <row r="26" spans="1:3">
      <c r="A26" s="64" t="s">
        <v>188</v>
      </c>
      <c r="B26" s="16"/>
      <c r="C26" s="40" t="s">
        <v>619</v>
      </c>
    </row>
    <row r="27" spans="1:3">
      <c r="A27" s="64" t="s">
        <v>178</v>
      </c>
      <c r="B27" s="16"/>
      <c r="C27" s="40" t="s">
        <v>629</v>
      </c>
    </row>
    <row r="28" spans="1:3">
      <c r="A28" s="64" t="s">
        <v>179</v>
      </c>
      <c r="B28" s="16"/>
      <c r="C28" s="40" t="s">
        <v>620</v>
      </c>
    </row>
    <row r="29" spans="1:3">
      <c r="A29" s="64" t="s">
        <v>177</v>
      </c>
      <c r="B29" s="16"/>
      <c r="C29" s="40" t="s">
        <v>621</v>
      </c>
    </row>
    <row r="30" spans="1:3">
      <c r="A30" s="64" t="s">
        <v>180</v>
      </c>
      <c r="B30" s="16"/>
      <c r="C30" s="40" t="s">
        <v>622</v>
      </c>
    </row>
    <row r="31" spans="1:3">
      <c r="A31" s="64" t="s">
        <v>182</v>
      </c>
      <c r="B31" s="16"/>
      <c r="C31" s="40" t="s">
        <v>623</v>
      </c>
    </row>
    <row r="32" spans="1:3">
      <c r="A32" s="64" t="s">
        <v>176</v>
      </c>
      <c r="B32" s="16"/>
      <c r="C32" s="40" t="s">
        <v>624</v>
      </c>
    </row>
    <row r="33" spans="1:3">
      <c r="A33" s="64" t="s">
        <v>185</v>
      </c>
      <c r="B33" s="16"/>
      <c r="C33" s="40" t="s">
        <v>625</v>
      </c>
    </row>
    <row r="34" spans="1:3">
      <c r="A34" s="64" t="s">
        <v>181</v>
      </c>
      <c r="B34" s="16"/>
      <c r="C34" s="40" t="s">
        <v>626</v>
      </c>
    </row>
    <row r="35" spans="1:3">
      <c r="A35" s="64" t="s">
        <v>186</v>
      </c>
      <c r="B35" s="16"/>
      <c r="C35" s="40" t="s">
        <v>627</v>
      </c>
    </row>
    <row r="36" spans="1:3" ht="15" thickBot="1">
      <c r="A36" s="65" t="s">
        <v>183</v>
      </c>
      <c r="B36" s="17"/>
      <c r="C36" s="60" t="s">
        <v>628</v>
      </c>
    </row>
    <row r="37" spans="1:3" ht="15" thickBot="1">
      <c r="A37" s="66" t="s">
        <v>189</v>
      </c>
      <c r="C37" s="67" t="s">
        <v>630</v>
      </c>
    </row>
    <row r="38" spans="1:3" ht="15" thickBot="1">
      <c r="A38" s="55" t="s">
        <v>191</v>
      </c>
      <c r="C38" s="16" t="s">
        <v>631</v>
      </c>
    </row>
    <row r="39" spans="1:3" ht="15" thickBot="1">
      <c r="A39" s="57" t="s">
        <v>190</v>
      </c>
      <c r="B39" s="59"/>
      <c r="C39" s="67" t="s">
        <v>632</v>
      </c>
    </row>
    <row r="40" spans="1:3" ht="15" thickBot="1">
      <c r="A40" s="106" t="s">
        <v>685</v>
      </c>
      <c r="B40" s="107"/>
      <c r="C40" s="67" t="s">
        <v>686</v>
      </c>
    </row>
    <row r="41" spans="1:3" ht="15" thickBot="1">
      <c r="A41" s="112" t="s">
        <v>687</v>
      </c>
      <c r="B41" s="107"/>
      <c r="C41" s="67" t="s">
        <v>688</v>
      </c>
    </row>
  </sheetData>
  <mergeCells count="3">
    <mergeCell ref="A3:C3"/>
    <mergeCell ref="A15:B15"/>
    <mergeCell ref="A2:C2"/>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954F50-AFB8-4233-9BF7-8041DC600A61}">
  <dimension ref="A1:AJ46"/>
  <sheetViews>
    <sheetView zoomScale="58" zoomScaleNormal="58" workbookViewId="0">
      <selection activeCell="E7" sqref="E7"/>
    </sheetView>
  </sheetViews>
  <sheetFormatPr defaultRowHeight="14.4"/>
  <cols>
    <col min="1" max="1" width="35.5546875" bestFit="1" customWidth="1"/>
    <col min="2" max="2" width="24.33203125" bestFit="1" customWidth="1"/>
    <col min="3" max="3" width="11.33203125" style="32" customWidth="1"/>
    <col min="4" max="4" width="13.21875" customWidth="1"/>
    <col min="5" max="5" width="17" bestFit="1" customWidth="1"/>
  </cols>
  <sheetData>
    <row r="1" spans="1:5">
      <c r="B1">
        <v>1000</v>
      </c>
    </row>
    <row r="3" spans="1:5" ht="15" thickBot="1">
      <c r="B3" t="s">
        <v>167</v>
      </c>
    </row>
    <row r="4" spans="1:5" ht="28.8">
      <c r="A4" s="15" t="s">
        <v>184</v>
      </c>
      <c r="B4" s="15">
        <v>2019</v>
      </c>
      <c r="C4" s="137" t="s">
        <v>305</v>
      </c>
      <c r="D4" s="18" t="s">
        <v>306</v>
      </c>
      <c r="E4" s="15" t="s">
        <v>319</v>
      </c>
    </row>
    <row r="5" spans="1:5">
      <c r="A5" s="16" t="s">
        <v>307</v>
      </c>
      <c r="B5" s="136">
        <f t="shared" ref="B5:B6" si="0">AH35/$B$1</f>
        <v>4.6158600469397317</v>
      </c>
      <c r="C5" s="138">
        <f t="shared" ref="C5:C15" si="1">B5/$B$16</f>
        <v>4.6523148775148071E-2</v>
      </c>
      <c r="D5" s="105">
        <v>0.1</v>
      </c>
      <c r="E5" s="105">
        <v>1</v>
      </c>
    </row>
    <row r="6" spans="1:5">
      <c r="A6" s="16" t="s">
        <v>308</v>
      </c>
      <c r="B6" s="136">
        <f t="shared" si="0"/>
        <v>11.346947661176989</v>
      </c>
      <c r="C6" s="138">
        <f t="shared" si="1"/>
        <v>0.11436562825052397</v>
      </c>
      <c r="D6" s="105">
        <v>0.1</v>
      </c>
      <c r="E6" s="105">
        <v>1</v>
      </c>
    </row>
    <row r="7" spans="1:5">
      <c r="A7" s="16" t="s">
        <v>309</v>
      </c>
      <c r="B7" s="136">
        <f>AH37/$B$1</f>
        <v>8.4141305582158008</v>
      </c>
      <c r="C7" s="138">
        <f t="shared" si="1"/>
        <v>8.4805831154461012E-2</v>
      </c>
      <c r="D7" s="105">
        <v>0.1</v>
      </c>
      <c r="E7" s="105">
        <v>1</v>
      </c>
    </row>
    <row r="8" spans="1:5">
      <c r="A8" s="16" t="s">
        <v>310</v>
      </c>
      <c r="B8" s="136">
        <f t="shared" ref="B8:B15" si="2">AH38/$B$1</f>
        <v>17.837122919539667</v>
      </c>
      <c r="C8" s="138">
        <f t="shared" si="1"/>
        <v>0.17977995755233575</v>
      </c>
      <c r="D8" s="105">
        <v>0.1</v>
      </c>
      <c r="E8" s="105">
        <v>1</v>
      </c>
    </row>
    <row r="9" spans="1:5">
      <c r="A9" s="16" t="s">
        <v>311</v>
      </c>
      <c r="B9" s="136">
        <f t="shared" si="2"/>
        <v>32.786721446960783</v>
      </c>
      <c r="C9" s="138">
        <f t="shared" si="1"/>
        <v>0.33045662221444094</v>
      </c>
      <c r="D9" s="105">
        <v>0.1</v>
      </c>
      <c r="E9" s="105">
        <v>1</v>
      </c>
    </row>
    <row r="10" spans="1:5">
      <c r="A10" s="16" t="s">
        <v>312</v>
      </c>
      <c r="B10" s="136">
        <f t="shared" si="2"/>
        <v>5.4560366263581859</v>
      </c>
      <c r="C10" s="138">
        <f t="shared" si="1"/>
        <v>5.4991269472957023E-2</v>
      </c>
      <c r="D10" s="105">
        <v>0.1</v>
      </c>
      <c r="E10" s="105">
        <v>1</v>
      </c>
    </row>
    <row r="11" spans="1:5">
      <c r="A11" s="16" t="s">
        <v>313</v>
      </c>
      <c r="B11" s="136">
        <f t="shared" si="2"/>
        <v>8.1005293745907867</v>
      </c>
      <c r="C11" s="138">
        <f t="shared" si="1"/>
        <v>8.1645051933799437E-2</v>
      </c>
      <c r="D11" s="105">
        <v>0.1</v>
      </c>
      <c r="E11" s="105">
        <v>1</v>
      </c>
    </row>
    <row r="12" spans="1:5">
      <c r="A12" s="16" t="s">
        <v>314</v>
      </c>
      <c r="B12" s="136">
        <f t="shared" si="2"/>
        <v>4.0192834465915563</v>
      </c>
      <c r="C12" s="138">
        <f t="shared" si="1"/>
        <v>4.0510266744166377E-2</v>
      </c>
      <c r="D12" s="105">
        <v>0.1</v>
      </c>
      <c r="E12" s="105">
        <v>1</v>
      </c>
    </row>
    <row r="13" spans="1:5">
      <c r="A13" s="16" t="s">
        <v>315</v>
      </c>
      <c r="B13" s="136">
        <f t="shared" si="2"/>
        <v>0.62972874307169702</v>
      </c>
      <c r="C13" s="138">
        <f t="shared" si="1"/>
        <v>6.3470217259587718E-3</v>
      </c>
      <c r="D13" s="105">
        <v>0.1</v>
      </c>
      <c r="E13" s="105">
        <v>1</v>
      </c>
    </row>
    <row r="14" spans="1:5">
      <c r="A14" s="16" t="s">
        <v>316</v>
      </c>
      <c r="B14" s="136">
        <f t="shared" si="2"/>
        <v>5.3803256690196006</v>
      </c>
      <c r="C14" s="138">
        <f t="shared" si="1"/>
        <v>5.4228180450249949E-2</v>
      </c>
      <c r="D14" s="105">
        <v>0.1</v>
      </c>
      <c r="E14" s="105">
        <v>1</v>
      </c>
    </row>
    <row r="15" spans="1:5">
      <c r="A15" s="16" t="s">
        <v>317</v>
      </c>
      <c r="B15" s="136">
        <f t="shared" si="2"/>
        <v>0.62972874307169702</v>
      </c>
      <c r="C15" s="138">
        <f t="shared" si="1"/>
        <v>6.3470217259587718E-3</v>
      </c>
      <c r="D15" s="105">
        <v>0.1</v>
      </c>
      <c r="E15" s="105">
        <v>1</v>
      </c>
    </row>
    <row r="16" spans="1:5">
      <c r="A16" s="16" t="s">
        <v>318</v>
      </c>
      <c r="B16" s="136">
        <f>SUM(B5:B15)</f>
        <v>99.216415235536488</v>
      </c>
      <c r="C16" s="138">
        <f>B16/$B$16</f>
        <v>1</v>
      </c>
      <c r="D16" s="105"/>
      <c r="E16" s="105">
        <v>1</v>
      </c>
    </row>
    <row r="17" spans="1:36" ht="15" thickBot="1">
      <c r="A17" s="17"/>
      <c r="B17" s="57"/>
      <c r="C17" s="139">
        <f>SUM(C5:C15)</f>
        <v>1</v>
      </c>
      <c r="D17" s="57"/>
      <c r="E17" s="57"/>
    </row>
    <row r="19" spans="1:36">
      <c r="F19" s="35"/>
      <c r="H19" s="35"/>
    </row>
    <row r="20" spans="1:36" ht="15" thickBot="1">
      <c r="F20" s="35"/>
      <c r="H20" s="35"/>
    </row>
    <row r="21" spans="1:36" s="98" customFormat="1">
      <c r="A21" s="89"/>
      <c r="B21" s="90"/>
      <c r="C21" s="90"/>
      <c r="D21" s="90"/>
      <c r="E21" s="91" t="s">
        <v>633</v>
      </c>
      <c r="F21" s="91" t="s">
        <v>634</v>
      </c>
      <c r="G21" s="91" t="s">
        <v>635</v>
      </c>
      <c r="H21" s="91" t="s">
        <v>636</v>
      </c>
      <c r="I21" s="91" t="s">
        <v>637</v>
      </c>
      <c r="J21" s="91" t="s">
        <v>638</v>
      </c>
      <c r="K21" s="91" t="s">
        <v>639</v>
      </c>
      <c r="L21" s="91" t="s">
        <v>640</v>
      </c>
      <c r="M21" s="91" t="s">
        <v>641</v>
      </c>
      <c r="N21" s="91" t="s">
        <v>642</v>
      </c>
      <c r="O21" s="91" t="s">
        <v>643</v>
      </c>
      <c r="P21" s="91" t="s">
        <v>644</v>
      </c>
      <c r="Q21" s="91" t="s">
        <v>645</v>
      </c>
      <c r="R21" s="91" t="s">
        <v>646</v>
      </c>
      <c r="S21" s="91" t="s">
        <v>647</v>
      </c>
      <c r="T21" s="91" t="s">
        <v>648</v>
      </c>
      <c r="U21" s="91" t="s">
        <v>649</v>
      </c>
      <c r="V21" s="91" t="s">
        <v>650</v>
      </c>
      <c r="W21" s="91" t="s">
        <v>651</v>
      </c>
      <c r="X21" s="91" t="s">
        <v>652</v>
      </c>
      <c r="Y21" s="91" t="s">
        <v>43</v>
      </c>
      <c r="Z21" s="91" t="s">
        <v>44</v>
      </c>
      <c r="AA21" s="91" t="s">
        <v>45</v>
      </c>
      <c r="AB21" s="91" t="s">
        <v>46</v>
      </c>
      <c r="AC21" s="91" t="s">
        <v>47</v>
      </c>
      <c r="AD21" s="91" t="s">
        <v>48</v>
      </c>
      <c r="AE21" s="91" t="s">
        <v>49</v>
      </c>
      <c r="AF21" s="91" t="s">
        <v>50</v>
      </c>
      <c r="AG21" s="91" t="s">
        <v>51</v>
      </c>
      <c r="AH21" s="91" t="s">
        <v>52</v>
      </c>
      <c r="AI21" s="91" t="s">
        <v>653</v>
      </c>
      <c r="AJ21" s="91" t="s">
        <v>654</v>
      </c>
    </row>
    <row r="22" spans="1:36" s="99" customFormat="1" ht="14.4" customHeight="1">
      <c r="A22" s="167" t="s">
        <v>655</v>
      </c>
      <c r="B22" s="166" t="s">
        <v>656</v>
      </c>
      <c r="C22" s="166" t="s">
        <v>20</v>
      </c>
      <c r="D22" s="84" t="s">
        <v>657</v>
      </c>
      <c r="E22" s="85">
        <v>10534.681755874177</v>
      </c>
      <c r="F22" s="85">
        <v>10548.85214764748</v>
      </c>
      <c r="G22" s="85">
        <v>10271.490930081576</v>
      </c>
      <c r="H22" s="85">
        <v>9791.1281232791607</v>
      </c>
      <c r="I22" s="85">
        <v>9524.1541338785919</v>
      </c>
      <c r="J22" s="85">
        <v>9887.5601697015391</v>
      </c>
      <c r="K22" s="85">
        <v>9938.0332864291031</v>
      </c>
      <c r="L22" s="85">
        <v>9865.4861336087979</v>
      </c>
      <c r="M22" s="85">
        <v>9822.2138505692637</v>
      </c>
      <c r="N22" s="85">
        <v>9734.5654754967454</v>
      </c>
      <c r="O22" s="85">
        <v>9563.7597303725124</v>
      </c>
      <c r="P22" s="85">
        <v>9536.7408770502934</v>
      </c>
      <c r="Q22" s="85">
        <v>9537.1810057600396</v>
      </c>
      <c r="R22" s="85">
        <v>9512.8511583154159</v>
      </c>
      <c r="S22" s="85">
        <v>9541.0890907291996</v>
      </c>
      <c r="T22" s="85">
        <v>9337.3167588642937</v>
      </c>
      <c r="U22" s="85">
        <v>9244.6952324177746</v>
      </c>
      <c r="V22" s="85">
        <v>9368.9545126154317</v>
      </c>
      <c r="W22" s="85">
        <v>9092.0101494035571</v>
      </c>
      <c r="X22" s="85">
        <v>8881.7284851054446</v>
      </c>
      <c r="Y22" s="85">
        <v>9198.6948640439095</v>
      </c>
      <c r="Z22" s="85">
        <v>8965.3198383281342</v>
      </c>
      <c r="AA22" s="85">
        <v>8839.4775533502852</v>
      </c>
      <c r="AB22" s="85">
        <v>8754.6512024819258</v>
      </c>
      <c r="AC22" s="85">
        <v>8347.1400333033689</v>
      </c>
      <c r="AD22" s="85">
        <v>8165.9614048341364</v>
      </c>
      <c r="AE22" s="85">
        <v>8157.3897719953447</v>
      </c>
      <c r="AF22" s="85">
        <v>8189.3441920171554</v>
      </c>
      <c r="AG22" s="85">
        <v>8121.0386201432002</v>
      </c>
      <c r="AH22" s="85">
        <v>8100.5293745907875</v>
      </c>
      <c r="AI22" s="85">
        <v>8153.8503092077563</v>
      </c>
      <c r="AJ22" s="85">
        <v>8045.9879002204698</v>
      </c>
    </row>
    <row r="23" spans="1:36" s="99" customFormat="1">
      <c r="A23" s="167"/>
      <c r="B23" s="166"/>
      <c r="C23" s="166"/>
      <c r="D23" s="84" t="s">
        <v>620</v>
      </c>
      <c r="E23" s="85">
        <v>14502.638680520044</v>
      </c>
      <c r="F23" s="85">
        <v>15312.539697988628</v>
      </c>
      <c r="G23" s="85">
        <v>15690.166876941705</v>
      </c>
      <c r="H23" s="85">
        <v>15884.458301420049</v>
      </c>
      <c r="I23" s="85">
        <v>16196.548167081755</v>
      </c>
      <c r="J23" s="85">
        <v>16540.641546399478</v>
      </c>
      <c r="K23" s="85">
        <v>16985.660181913863</v>
      </c>
      <c r="L23" s="85">
        <v>17716.014359498215</v>
      </c>
      <c r="M23" s="85">
        <v>19550.300228746695</v>
      </c>
      <c r="N23" s="85">
        <v>19877.42051323576</v>
      </c>
      <c r="O23" s="85">
        <v>18810.535504398533</v>
      </c>
      <c r="P23" s="85">
        <v>19712.656458588401</v>
      </c>
      <c r="Q23" s="85">
        <v>20034.405767831508</v>
      </c>
      <c r="R23" s="85">
        <v>21104.543885850828</v>
      </c>
      <c r="S23" s="85">
        <v>21513.761094457106</v>
      </c>
      <c r="T23" s="85">
        <v>21820.718523502404</v>
      </c>
      <c r="U23" s="85">
        <v>22513.241055082879</v>
      </c>
      <c r="V23" s="85">
        <v>23130.919684561195</v>
      </c>
      <c r="W23" s="85">
        <v>22414.076276332926</v>
      </c>
      <c r="X23" s="85">
        <v>25231.064720883831</v>
      </c>
      <c r="Y23" s="85">
        <v>22447.649678329974</v>
      </c>
      <c r="Z23" s="85">
        <v>20093.797244360583</v>
      </c>
      <c r="AA23" s="85">
        <v>16723.654777888481</v>
      </c>
      <c r="AB23" s="85">
        <v>16502.578953740231</v>
      </c>
      <c r="AC23" s="85">
        <v>16531.422943546655</v>
      </c>
      <c r="AD23" s="85">
        <v>17082.298864254954</v>
      </c>
      <c r="AE23" s="85">
        <v>17418.406164340679</v>
      </c>
      <c r="AF23" s="85">
        <v>17194.87868220147</v>
      </c>
      <c r="AG23" s="85">
        <v>17424.888267085462</v>
      </c>
      <c r="AH23" s="85">
        <v>17837.122919539666</v>
      </c>
      <c r="AI23" s="85">
        <v>15340.917227384909</v>
      </c>
      <c r="AJ23" s="85">
        <v>16751.717103867228</v>
      </c>
    </row>
    <row r="24" spans="1:36" s="99" customFormat="1">
      <c r="A24" s="167"/>
      <c r="B24" s="166"/>
      <c r="C24" s="166"/>
      <c r="D24" s="84" t="s">
        <v>658</v>
      </c>
      <c r="E24" s="85">
        <v>20333.912727998675</v>
      </c>
      <c r="F24" s="85">
        <v>20305.028948005493</v>
      </c>
      <c r="G24" s="85">
        <v>19428.338939810616</v>
      </c>
      <c r="H24" s="85">
        <v>19463.043672989425</v>
      </c>
      <c r="I24" s="85">
        <v>19800.987944595458</v>
      </c>
      <c r="J24" s="85">
        <v>22366.64902850207</v>
      </c>
      <c r="K24" s="85">
        <v>23634.111359691349</v>
      </c>
      <c r="L24" s="85">
        <v>24180.439904467305</v>
      </c>
      <c r="M24" s="85">
        <v>24776.927683531812</v>
      </c>
      <c r="N24" s="85">
        <v>24452.808748508462</v>
      </c>
      <c r="O24" s="85">
        <v>24208.214074956508</v>
      </c>
      <c r="P24" s="85">
        <v>23847.682226296507</v>
      </c>
      <c r="Q24" s="85">
        <v>23475.763697358863</v>
      </c>
      <c r="R24" s="85">
        <v>23006.481792481085</v>
      </c>
      <c r="S24" s="85">
        <v>22680.343209132396</v>
      </c>
      <c r="T24" s="85">
        <v>25002.821025164441</v>
      </c>
      <c r="U24" s="85">
        <v>22988.101856062567</v>
      </c>
      <c r="V24" s="85">
        <v>22976.342091974708</v>
      </c>
      <c r="W24" s="85">
        <v>22138.272684699063</v>
      </c>
      <c r="X24" s="85">
        <v>18505.330067413146</v>
      </c>
      <c r="Y24" s="85">
        <v>18325.68493128135</v>
      </c>
      <c r="Z24" s="85">
        <v>15022.771724277365</v>
      </c>
      <c r="AA24" s="85">
        <v>16376.075597747998</v>
      </c>
      <c r="AB24" s="85">
        <v>16854.341212182713</v>
      </c>
      <c r="AC24" s="85">
        <v>17404.295882966639</v>
      </c>
      <c r="AD24" s="85">
        <v>16822.902704912201</v>
      </c>
      <c r="AE24" s="85">
        <v>17444.258785413214</v>
      </c>
      <c r="AF24" s="85">
        <v>18165.066188276302</v>
      </c>
      <c r="AG24" s="85">
        <v>17113.256006606796</v>
      </c>
      <c r="AH24" s="85">
        <v>15962.807708116721</v>
      </c>
      <c r="AI24" s="85">
        <v>14609.59830573076</v>
      </c>
      <c r="AJ24" s="85">
        <v>14817.187612602</v>
      </c>
    </row>
    <row r="25" spans="1:36" s="99" customFormat="1">
      <c r="A25" s="167"/>
      <c r="B25" s="166"/>
      <c r="C25" s="166"/>
      <c r="D25" s="84" t="s">
        <v>626</v>
      </c>
      <c r="E25" s="85">
        <v>5383.9689056214902</v>
      </c>
      <c r="F25" s="85">
        <v>5355.9598560063223</v>
      </c>
      <c r="G25" s="85">
        <v>5465.313236147912</v>
      </c>
      <c r="H25" s="85">
        <v>5523.2314852428008</v>
      </c>
      <c r="I25" s="85">
        <v>5693.0010743488956</v>
      </c>
      <c r="J25" s="85">
        <v>5700.5287531939302</v>
      </c>
      <c r="K25" s="85">
        <v>5811.5162426159159</v>
      </c>
      <c r="L25" s="85">
        <v>5767.9860812050738</v>
      </c>
      <c r="M25" s="85">
        <v>5967.91910559193</v>
      </c>
      <c r="N25" s="85">
        <v>5913.6918147982979</v>
      </c>
      <c r="O25" s="85">
        <v>5922.9741927233235</v>
      </c>
      <c r="P25" s="85">
        <v>5050.8355206865317</v>
      </c>
      <c r="Q25" s="85">
        <v>5000.7787662574283</v>
      </c>
      <c r="R25" s="85">
        <v>5138.4004323016525</v>
      </c>
      <c r="S25" s="85">
        <v>5146.089056242301</v>
      </c>
      <c r="T25" s="85">
        <v>5256.4220223706952</v>
      </c>
      <c r="U25" s="85">
        <v>5446.7633020772673</v>
      </c>
      <c r="V25" s="85">
        <v>5247.5057993501532</v>
      </c>
      <c r="W25" s="85">
        <v>5264.9468736460403</v>
      </c>
      <c r="X25" s="85">
        <v>4951.5377890825821</v>
      </c>
      <c r="Y25" s="85">
        <v>5266.2712510388947</v>
      </c>
      <c r="Z25" s="85">
        <v>5008.6188979630233</v>
      </c>
      <c r="AA25" s="85">
        <v>4754.6272677628931</v>
      </c>
      <c r="AB25" s="85">
        <v>4865.6480116375342</v>
      </c>
      <c r="AC25" s="85">
        <v>4933.4158268006777</v>
      </c>
      <c r="AD25" s="85">
        <v>4912.9318958267377</v>
      </c>
      <c r="AE25" s="85">
        <v>4981.2135410787914</v>
      </c>
      <c r="AF25" s="85">
        <v>5182.2511533666711</v>
      </c>
      <c r="AG25" s="85">
        <v>5346.6596571140044</v>
      </c>
      <c r="AH25" s="85">
        <v>5380.3256690196004</v>
      </c>
      <c r="AI25" s="85">
        <v>5487.9647433559285</v>
      </c>
      <c r="AJ25" s="85">
        <v>5852.1923340041585</v>
      </c>
    </row>
    <row r="26" spans="1:36" s="99" customFormat="1">
      <c r="A26" s="167"/>
      <c r="B26" s="166"/>
      <c r="C26" s="166"/>
      <c r="D26" s="84" t="s">
        <v>659</v>
      </c>
      <c r="E26" s="85">
        <v>2493.9</v>
      </c>
      <c r="F26" s="85">
        <v>2150.1699999999996</v>
      </c>
      <c r="G26" s="85">
        <v>2242.8200000000002</v>
      </c>
      <c r="H26" s="85">
        <v>2388.8000000000002</v>
      </c>
      <c r="I26" s="85">
        <v>2834.17</v>
      </c>
      <c r="J26" s="85">
        <v>2656.34</v>
      </c>
      <c r="K26" s="85">
        <v>2544.8700000000003</v>
      </c>
      <c r="L26" s="85">
        <v>2462.0500000000002</v>
      </c>
      <c r="M26" s="85">
        <v>2583.09</v>
      </c>
      <c r="N26" s="85">
        <v>2901.06</v>
      </c>
      <c r="O26" s="85">
        <v>2544.8700000000003</v>
      </c>
      <c r="P26" s="85">
        <v>2366.42</v>
      </c>
      <c r="Q26" s="85">
        <v>2366.5</v>
      </c>
      <c r="R26" s="85">
        <v>3079.92</v>
      </c>
      <c r="S26" s="85">
        <v>3165.3499999999995</v>
      </c>
      <c r="T26" s="85">
        <v>2620.2866356349218</v>
      </c>
      <c r="U26" s="85">
        <v>2800.5924836158288</v>
      </c>
      <c r="V26" s="85">
        <v>2970.7661064261483</v>
      </c>
      <c r="W26" s="85">
        <v>2953.2199328937163</v>
      </c>
      <c r="X26" s="85">
        <v>2738.6080751148438</v>
      </c>
      <c r="Y26" s="85">
        <v>2603.8334168931774</v>
      </c>
      <c r="Z26" s="85">
        <v>2716.5687325235053</v>
      </c>
      <c r="AA26" s="85">
        <v>2405.155015038044</v>
      </c>
      <c r="AB26" s="85">
        <v>2485.2343082950961</v>
      </c>
      <c r="AC26" s="85">
        <v>2851.4762138720462</v>
      </c>
      <c r="AD26" s="85">
        <v>2890.9441025995184</v>
      </c>
      <c r="AE26" s="85">
        <v>3103.56179541754</v>
      </c>
      <c r="AF26" s="85">
        <v>3461.0783818510117</v>
      </c>
      <c r="AG26" s="85">
        <v>3887.9565383680001</v>
      </c>
      <c r="AH26" s="85">
        <v>4019.2834465915566</v>
      </c>
      <c r="AI26" s="85">
        <v>1333.6172018101388</v>
      </c>
      <c r="AJ26" s="85">
        <v>2530.771246479886</v>
      </c>
    </row>
    <row r="27" spans="1:36" s="99" customFormat="1">
      <c r="A27" s="167"/>
      <c r="B27" s="166"/>
      <c r="C27" s="166"/>
      <c r="D27" s="84" t="s">
        <v>660</v>
      </c>
      <c r="E27" s="85">
        <v>8334.9053708297997</v>
      </c>
      <c r="F27" s="85">
        <v>7659.6398988579995</v>
      </c>
      <c r="G27" s="85">
        <v>8813.6938960344014</v>
      </c>
      <c r="H27" s="85">
        <v>10271.9599391752</v>
      </c>
      <c r="I27" s="85">
        <v>10920.938896063799</v>
      </c>
      <c r="J27" s="85">
        <v>11764.375749586201</v>
      </c>
      <c r="K27" s="85">
        <v>10331.724143153</v>
      </c>
      <c r="L27" s="85">
        <v>10358.717812841402</v>
      </c>
      <c r="M27" s="85">
        <v>11536.139201099601</v>
      </c>
      <c r="N27" s="85">
        <v>10255.432959608801</v>
      </c>
      <c r="O27" s="85">
        <v>11825.8054263948</v>
      </c>
      <c r="P27" s="85">
        <v>11454.699386043001</v>
      </c>
      <c r="Q27" s="85">
        <v>10253.071916236799</v>
      </c>
      <c r="R27" s="85">
        <v>10493.785435921402</v>
      </c>
      <c r="S27" s="85">
        <v>10571.581434256601</v>
      </c>
      <c r="T27" s="85">
        <v>9415.9875460596013</v>
      </c>
      <c r="U27" s="85">
        <v>10160.510870797401</v>
      </c>
      <c r="V27" s="85">
        <v>10359.7406613248</v>
      </c>
      <c r="W27" s="85">
        <v>10125.838099127401</v>
      </c>
      <c r="X27" s="85">
        <v>8604.0822987642005</v>
      </c>
      <c r="Y27" s="85">
        <v>8974.2188562464016</v>
      </c>
      <c r="Z27" s="85">
        <v>9131.4452096442001</v>
      </c>
      <c r="AA27" s="85">
        <v>7489.6981762944006</v>
      </c>
      <c r="AB27" s="85">
        <v>7066.9795980144008</v>
      </c>
      <c r="AC27" s="85">
        <v>6184.1435211598</v>
      </c>
      <c r="AD27" s="85">
        <v>5934.0014792000002</v>
      </c>
      <c r="AE27" s="85">
        <v>5730.7917835999997</v>
      </c>
      <c r="AF27" s="85">
        <v>7119.8790155812794</v>
      </c>
      <c r="AG27" s="85">
        <v>7287.0255964088801</v>
      </c>
      <c r="AH27" s="85">
        <v>8414.1305582158002</v>
      </c>
      <c r="AI27" s="85">
        <v>5490.6172326242795</v>
      </c>
      <c r="AJ27" s="85">
        <v>6095.5500880703439</v>
      </c>
    </row>
    <row r="28" spans="1:36" s="99" customFormat="1">
      <c r="A28" s="167"/>
      <c r="B28" s="166"/>
      <c r="C28" s="166"/>
      <c r="D28" s="84" t="s">
        <v>661</v>
      </c>
      <c r="E28" s="85">
        <v>44587.671765668601</v>
      </c>
      <c r="F28" s="85">
        <v>43440.781034659172</v>
      </c>
      <c r="G28" s="85">
        <v>45775.903987994287</v>
      </c>
      <c r="H28" s="85">
        <v>45654.978040241265</v>
      </c>
      <c r="I28" s="85">
        <v>47676.995296527217</v>
      </c>
      <c r="J28" s="85">
        <v>46460.295351979927</v>
      </c>
      <c r="K28" s="85">
        <v>45695.117529246076</v>
      </c>
      <c r="L28" s="85">
        <v>49120.503395563064</v>
      </c>
      <c r="M28" s="85">
        <v>51707.602752121697</v>
      </c>
      <c r="N28" s="85">
        <v>52018.426481003691</v>
      </c>
      <c r="O28" s="85">
        <v>56550.923120266772</v>
      </c>
      <c r="P28" s="85">
        <v>57121.7929340595</v>
      </c>
      <c r="Q28" s="85">
        <v>56646.358593034121</v>
      </c>
      <c r="R28" s="85">
        <v>57843.082448520465</v>
      </c>
      <c r="S28" s="85">
        <v>59211.732984500253</v>
      </c>
      <c r="T28" s="85">
        <v>60022.602617095676</v>
      </c>
      <c r="U28" s="85">
        <v>57741.079216248843</v>
      </c>
      <c r="V28" s="85">
        <v>61282.194481608858</v>
      </c>
      <c r="W28" s="85">
        <v>59912.609173461817</v>
      </c>
      <c r="X28" s="85">
        <v>56339.993964752204</v>
      </c>
      <c r="Y28" s="85">
        <v>53690.75840569337</v>
      </c>
      <c r="Z28" s="85">
        <v>55567.618888300931</v>
      </c>
      <c r="AA28" s="85">
        <v>56335.800097173349</v>
      </c>
      <c r="AB28" s="85">
        <v>50785.793587220476</v>
      </c>
      <c r="AC28" s="85">
        <v>47266.842394272455</v>
      </c>
      <c r="AD28" s="85">
        <v>42137.966416760159</v>
      </c>
      <c r="AE28" s="85">
        <v>37936.47046051568</v>
      </c>
      <c r="AF28" s="85">
        <v>41001.305943243256</v>
      </c>
      <c r="AG28" s="85">
        <v>39292.535531614012</v>
      </c>
      <c r="AH28" s="85">
        <v>32786.721446960786</v>
      </c>
      <c r="AI28" s="85">
        <v>24976.255638660474</v>
      </c>
      <c r="AJ28" s="85">
        <v>25938.070550234454</v>
      </c>
    </row>
    <row r="29" spans="1:36" s="99" customFormat="1">
      <c r="A29" s="167"/>
      <c r="B29" s="166"/>
      <c r="C29" s="166"/>
      <c r="D29" s="84" t="s">
        <v>662</v>
      </c>
      <c r="E29" s="85">
        <v>5467.4522351512114</v>
      </c>
      <c r="F29" s="85">
        <v>5715.3952326860226</v>
      </c>
      <c r="G29" s="85">
        <v>5568.8129529421485</v>
      </c>
      <c r="H29" s="85">
        <v>5504.1689543239072</v>
      </c>
      <c r="I29" s="85">
        <v>5546.3943866611762</v>
      </c>
      <c r="J29" s="85">
        <v>5816.2141058149809</v>
      </c>
      <c r="K29" s="85">
        <v>7687.8354262283101</v>
      </c>
      <c r="L29" s="85">
        <v>7966.2325556164724</v>
      </c>
      <c r="M29" s="85">
        <v>8314.650172913749</v>
      </c>
      <c r="N29" s="85">
        <v>8125.2692023362588</v>
      </c>
      <c r="O29" s="85">
        <v>8736.0635177382374</v>
      </c>
      <c r="P29" s="85">
        <v>9556.6365249652299</v>
      </c>
      <c r="Q29" s="85">
        <v>9867.1319081466681</v>
      </c>
      <c r="R29" s="85">
        <v>11576.434746922754</v>
      </c>
      <c r="S29" s="85">
        <v>11228.434895103084</v>
      </c>
      <c r="T29" s="85">
        <v>11807.814304063342</v>
      </c>
      <c r="U29" s="85">
        <v>11538.899471238521</v>
      </c>
      <c r="V29" s="85">
        <v>10505.391949791667</v>
      </c>
      <c r="W29" s="85">
        <v>10234.932750361233</v>
      </c>
      <c r="X29" s="85">
        <v>8945.4943801115533</v>
      </c>
      <c r="Y29" s="85">
        <v>8129.2561259595059</v>
      </c>
      <c r="Z29" s="85">
        <v>9374.5830916477407</v>
      </c>
      <c r="AA29" s="85">
        <v>8739.6972318337575</v>
      </c>
      <c r="AB29" s="85">
        <v>4730.8097026526657</v>
      </c>
      <c r="AC29" s="85">
        <v>4646.5448118354207</v>
      </c>
      <c r="AD29" s="85">
        <v>6084.8778030240364</v>
      </c>
      <c r="AE29" s="85">
        <v>5661.549799339482</v>
      </c>
      <c r="AF29" s="85">
        <v>5691.4709762507227</v>
      </c>
      <c r="AG29" s="85">
        <v>4925.3545689998327</v>
      </c>
      <c r="AH29" s="85">
        <v>5456.0366263581855</v>
      </c>
      <c r="AI29" s="85">
        <v>5828.1765894545824</v>
      </c>
      <c r="AJ29" s="85">
        <v>5437.9528567349607</v>
      </c>
    </row>
    <row r="30" spans="1:36" s="99" customFormat="1">
      <c r="A30" s="167"/>
      <c r="B30" s="166"/>
      <c r="C30" s="166"/>
      <c r="D30" s="84" t="s">
        <v>663</v>
      </c>
      <c r="E30" s="85">
        <v>-2247.5909353089023</v>
      </c>
      <c r="F30" s="85">
        <v>-2372.7768898831664</v>
      </c>
      <c r="G30" s="85">
        <v>-2570.396789021815</v>
      </c>
      <c r="H30" s="85">
        <v>-3053.7228240676586</v>
      </c>
      <c r="I30" s="85">
        <v>-2786.5447971601047</v>
      </c>
      <c r="J30" s="85">
        <v>-3041.312587210301</v>
      </c>
      <c r="K30" s="85">
        <v>-2424.8222251526354</v>
      </c>
      <c r="L30" s="85">
        <v>-2165.3539661613395</v>
      </c>
      <c r="M30" s="85">
        <v>-2232.2971875913877</v>
      </c>
      <c r="N30" s="85">
        <v>-2700.1453252100814</v>
      </c>
      <c r="O30" s="85">
        <v>-2527.9787138435372</v>
      </c>
      <c r="P30" s="85">
        <v>-2627.2783776749984</v>
      </c>
      <c r="Q30" s="85">
        <v>-2961.5955264955364</v>
      </c>
      <c r="R30" s="85">
        <v>-2711.7087393556208</v>
      </c>
      <c r="S30" s="85">
        <v>-2694.1770309073631</v>
      </c>
      <c r="T30" s="85">
        <v>-3528.878280538006</v>
      </c>
      <c r="U30" s="85">
        <v>-3591.5783714365366</v>
      </c>
      <c r="V30" s="85">
        <v>-2291.8925127971456</v>
      </c>
      <c r="W30" s="85">
        <v>-3322.3896890760329</v>
      </c>
      <c r="X30" s="85">
        <v>-3427.3160752630542</v>
      </c>
      <c r="Y30" s="85">
        <v>-3393.3825295026745</v>
      </c>
      <c r="Z30" s="85">
        <v>-3499.2514891575674</v>
      </c>
      <c r="AA30" s="85">
        <v>-3543.7679192978976</v>
      </c>
      <c r="AB30" s="85">
        <v>-2022.3604033310303</v>
      </c>
      <c r="AC30" s="85">
        <v>-607.47362020671426</v>
      </c>
      <c r="AD30" s="85">
        <v>-4253.2706357247052</v>
      </c>
      <c r="AE30" s="85">
        <v>-4072.6585183374987</v>
      </c>
      <c r="AF30" s="85">
        <v>-4110.5805394281742</v>
      </c>
      <c r="AG30" s="85">
        <v>-4945.2295333604052</v>
      </c>
      <c r="AH30" s="85">
        <v>-5400.7297131507539</v>
      </c>
      <c r="AI30" s="85">
        <v>-5416.1755749063905</v>
      </c>
      <c r="AJ30" s="85">
        <v>-5476.2302814167133</v>
      </c>
    </row>
    <row r="31" spans="1:36" s="99" customFormat="1">
      <c r="A31" s="167"/>
      <c r="B31" s="166"/>
      <c r="C31" s="166"/>
      <c r="D31" s="84" t="s">
        <v>625</v>
      </c>
      <c r="E31" s="85">
        <v>3175.3604749275646</v>
      </c>
      <c r="F31" s="85">
        <v>3327.7563475767161</v>
      </c>
      <c r="G31" s="85">
        <v>3087.6288939727133</v>
      </c>
      <c r="H31" s="85">
        <v>3007.0169541284449</v>
      </c>
      <c r="I31" s="85">
        <v>3019.4965769873734</v>
      </c>
      <c r="J31" s="85">
        <v>2809.2353232424371</v>
      </c>
      <c r="K31" s="85">
        <v>2863.5687351110141</v>
      </c>
      <c r="L31" s="85">
        <v>2853.800396984685</v>
      </c>
      <c r="M31" s="85">
        <v>2854.1195112172354</v>
      </c>
      <c r="N31" s="85">
        <v>2863.6927543030656</v>
      </c>
      <c r="O31" s="85">
        <v>2866.9843054810653</v>
      </c>
      <c r="P31" s="85">
        <v>2904.6833974306319</v>
      </c>
      <c r="Q31" s="85">
        <v>3157.5536873031651</v>
      </c>
      <c r="R31" s="85">
        <v>3387.2084497558749</v>
      </c>
      <c r="S31" s="85">
        <v>2893.6232192011385</v>
      </c>
      <c r="T31" s="85">
        <v>3500.4438105441227</v>
      </c>
      <c r="U31" s="85">
        <v>3797.9276813493007</v>
      </c>
      <c r="V31" s="85">
        <v>3344.082600911016</v>
      </c>
      <c r="W31" s="85">
        <v>3425.0945935912232</v>
      </c>
      <c r="X31" s="85">
        <v>2406.2391242354984</v>
      </c>
      <c r="Y31" s="85">
        <v>2101.6365906955689</v>
      </c>
      <c r="Z31" s="85">
        <v>2146.4135245125572</v>
      </c>
      <c r="AA31" s="85">
        <v>1154.6153893038604</v>
      </c>
      <c r="AB31" s="85">
        <v>768.51371495381636</v>
      </c>
      <c r="AC31" s="85">
        <v>707.59616370395759</v>
      </c>
      <c r="AD31" s="85">
        <v>758.34817130794727</v>
      </c>
      <c r="AE31" s="85">
        <v>675.22849366413595</v>
      </c>
      <c r="AF31" s="85">
        <v>686.0001945065394</v>
      </c>
      <c r="AG31" s="85">
        <v>633.38782187025481</v>
      </c>
      <c r="AH31" s="85">
        <v>629.72874307169707</v>
      </c>
      <c r="AI31" s="85">
        <v>1067.7245162636034</v>
      </c>
      <c r="AJ31" s="85">
        <v>645.71996975568004</v>
      </c>
    </row>
    <row r="32" spans="1:36" s="87" customFormat="1" ht="15" thickBot="1">
      <c r="A32" s="86"/>
      <c r="C32" s="88"/>
    </row>
    <row r="33" spans="1:36" ht="15" thickBot="1"/>
    <row r="34" spans="1:36" s="76" customFormat="1">
      <c r="A34" s="95" t="s">
        <v>167</v>
      </c>
      <c r="B34" s="74"/>
      <c r="C34" s="74"/>
      <c r="D34" s="74"/>
      <c r="E34" s="75" t="s">
        <v>633</v>
      </c>
      <c r="F34" s="75" t="s">
        <v>634</v>
      </c>
      <c r="G34" s="75" t="s">
        <v>635</v>
      </c>
      <c r="H34" s="75" t="s">
        <v>636</v>
      </c>
      <c r="I34" s="75" t="s">
        <v>637</v>
      </c>
      <c r="J34" s="75" t="s">
        <v>638</v>
      </c>
      <c r="K34" s="75" t="s">
        <v>639</v>
      </c>
      <c r="L34" s="75" t="s">
        <v>640</v>
      </c>
      <c r="M34" s="75" t="s">
        <v>641</v>
      </c>
      <c r="N34" s="75" t="s">
        <v>642</v>
      </c>
      <c r="O34" s="75" t="s">
        <v>643</v>
      </c>
      <c r="P34" s="75" t="s">
        <v>644</v>
      </c>
      <c r="Q34" s="75" t="s">
        <v>645</v>
      </c>
      <c r="R34" s="75" t="s">
        <v>646</v>
      </c>
      <c r="S34" s="75" t="s">
        <v>647</v>
      </c>
      <c r="T34" s="75" t="s">
        <v>648</v>
      </c>
      <c r="U34" s="75" t="s">
        <v>649</v>
      </c>
      <c r="V34" s="75" t="s">
        <v>650</v>
      </c>
      <c r="W34" s="75" t="s">
        <v>651</v>
      </c>
      <c r="X34" s="75" t="s">
        <v>652</v>
      </c>
      <c r="Y34" s="75" t="s">
        <v>43</v>
      </c>
      <c r="Z34" s="75" t="s">
        <v>44</v>
      </c>
      <c r="AA34" s="75" t="s">
        <v>45</v>
      </c>
      <c r="AB34" s="75" t="s">
        <v>46</v>
      </c>
      <c r="AC34" s="75" t="s">
        <v>47</v>
      </c>
      <c r="AD34" s="75" t="s">
        <v>48</v>
      </c>
      <c r="AE34" s="75" t="s">
        <v>49</v>
      </c>
      <c r="AF34" s="75" t="s">
        <v>50</v>
      </c>
      <c r="AG34" s="75" t="s">
        <v>51</v>
      </c>
      <c r="AH34" s="75" t="s">
        <v>52</v>
      </c>
      <c r="AI34" s="75" t="s">
        <v>653</v>
      </c>
      <c r="AJ34" s="75" t="s">
        <v>654</v>
      </c>
    </row>
    <row r="35" spans="1:36">
      <c r="A35" s="37"/>
      <c r="E35" s="81">
        <v>9400.304514447007</v>
      </c>
      <c r="F35" s="81">
        <v>9449.6885166858447</v>
      </c>
      <c r="G35" s="81">
        <v>9105.9090114732444</v>
      </c>
      <c r="H35" s="81">
        <v>8820.3565393222707</v>
      </c>
      <c r="I35" s="81">
        <v>8670.134154118201</v>
      </c>
      <c r="J35" s="81">
        <v>9548.2460056880354</v>
      </c>
      <c r="K35" s="81">
        <v>10163.178748378567</v>
      </c>
      <c r="L35" s="81">
        <v>10272.029139604152</v>
      </c>
      <c r="M35" s="81">
        <v>10226.220329077574</v>
      </c>
      <c r="N35" s="81">
        <v>9207.1776885798499</v>
      </c>
      <c r="O35" s="81">
        <v>9926.2587528869881</v>
      </c>
      <c r="P35" s="81">
        <v>10050.39194234117</v>
      </c>
      <c r="Q35" s="81">
        <v>9503.2851179321606</v>
      </c>
      <c r="R35" s="81">
        <v>9174.0950998997541</v>
      </c>
      <c r="S35" s="81">
        <v>8690.971815281855</v>
      </c>
      <c r="T35" s="81">
        <v>10228.093648544362</v>
      </c>
      <c r="U35" s="81">
        <v>10465.687815678726</v>
      </c>
      <c r="V35" s="81">
        <v>10051.852124602654</v>
      </c>
      <c r="W35" s="81">
        <v>9425.8504784013967</v>
      </c>
      <c r="X35" s="81">
        <v>7527.908160341558</v>
      </c>
      <c r="Y35" s="81">
        <v>6891.8964279949987</v>
      </c>
      <c r="Z35" s="81">
        <v>4978.7198626752734</v>
      </c>
      <c r="AA35" s="81">
        <v>5520.2824108369477</v>
      </c>
      <c r="AB35" s="81">
        <v>5282.7937339325617</v>
      </c>
      <c r="AC35" s="81">
        <v>5465.9199667265275</v>
      </c>
      <c r="AD35" s="81">
        <v>5242.5359062769194</v>
      </c>
      <c r="AE35" s="81">
        <v>5355.4652345499744</v>
      </c>
      <c r="AF35" s="81">
        <v>5781.1794339886064</v>
      </c>
      <c r="AG35" s="81">
        <v>5118.8243764324143</v>
      </c>
      <c r="AH35" s="81">
        <v>4615.8600469397315</v>
      </c>
      <c r="AI35" s="81">
        <v>4450.6887560889591</v>
      </c>
      <c r="AJ35" s="81">
        <v>4825.4357619316197</v>
      </c>
    </row>
    <row r="36" spans="1:36">
      <c r="A36" s="37"/>
      <c r="E36" s="11">
        <f>E24-E35</f>
        <v>10933.608213551668</v>
      </c>
      <c r="F36" s="11">
        <f t="shared" ref="F36:AJ36" si="3">F24-F35</f>
        <v>10855.340431319648</v>
      </c>
      <c r="G36" s="11">
        <f t="shared" si="3"/>
        <v>10322.429928337371</v>
      </c>
      <c r="H36" s="11">
        <f t="shared" si="3"/>
        <v>10642.687133667154</v>
      </c>
      <c r="I36" s="11">
        <f t="shared" si="3"/>
        <v>11130.853790477257</v>
      </c>
      <c r="J36" s="11">
        <f t="shared" si="3"/>
        <v>12818.403022814035</v>
      </c>
      <c r="K36" s="11">
        <f t="shared" si="3"/>
        <v>13470.932611312783</v>
      </c>
      <c r="L36" s="11">
        <f t="shared" si="3"/>
        <v>13908.410764863153</v>
      </c>
      <c r="M36" s="11">
        <f t="shared" si="3"/>
        <v>14550.707354454238</v>
      </c>
      <c r="N36" s="11">
        <f t="shared" si="3"/>
        <v>15245.631059928612</v>
      </c>
      <c r="O36" s="11">
        <f t="shared" si="3"/>
        <v>14281.95532206952</v>
      </c>
      <c r="P36" s="11">
        <f t="shared" si="3"/>
        <v>13797.290283955337</v>
      </c>
      <c r="Q36" s="11">
        <f t="shared" si="3"/>
        <v>13972.478579426703</v>
      </c>
      <c r="R36" s="11">
        <f t="shared" si="3"/>
        <v>13832.386692581331</v>
      </c>
      <c r="S36" s="11">
        <f t="shared" si="3"/>
        <v>13989.371393850541</v>
      </c>
      <c r="T36" s="11">
        <f t="shared" si="3"/>
        <v>14774.72737662008</v>
      </c>
      <c r="U36" s="11">
        <f t="shared" si="3"/>
        <v>12522.414040383841</v>
      </c>
      <c r="V36" s="11">
        <f t="shared" si="3"/>
        <v>12924.489967372054</v>
      </c>
      <c r="W36" s="11">
        <f t="shared" si="3"/>
        <v>12712.422206297666</v>
      </c>
      <c r="X36" s="11">
        <f t="shared" si="3"/>
        <v>10977.421907071588</v>
      </c>
      <c r="Y36" s="11">
        <f t="shared" si="3"/>
        <v>11433.788503286352</v>
      </c>
      <c r="Z36" s="11">
        <f t="shared" si="3"/>
        <v>10044.051861602093</v>
      </c>
      <c r="AA36" s="11">
        <f t="shared" si="3"/>
        <v>10855.793186911051</v>
      </c>
      <c r="AB36" s="11">
        <f t="shared" si="3"/>
        <v>11571.547478250151</v>
      </c>
      <c r="AC36" s="11">
        <f t="shared" si="3"/>
        <v>11938.375916240111</v>
      </c>
      <c r="AD36" s="11">
        <f t="shared" si="3"/>
        <v>11580.366798635281</v>
      </c>
      <c r="AE36" s="11">
        <f t="shared" si="3"/>
        <v>12088.79355086324</v>
      </c>
      <c r="AF36" s="11">
        <f t="shared" si="3"/>
        <v>12383.886754287694</v>
      </c>
      <c r="AG36" s="11">
        <f t="shared" si="3"/>
        <v>11994.431630174382</v>
      </c>
      <c r="AH36" s="11">
        <f t="shared" si="3"/>
        <v>11346.94766117699</v>
      </c>
      <c r="AI36" s="11">
        <f t="shared" si="3"/>
        <v>10158.909549641801</v>
      </c>
      <c r="AJ36" s="11">
        <f t="shared" si="3"/>
        <v>9991.75185067038</v>
      </c>
    </row>
    <row r="37" spans="1:36">
      <c r="A37" s="37"/>
      <c r="D37" t="str">
        <f>D27</f>
        <v>International shipping</v>
      </c>
      <c r="E37" s="24">
        <f t="shared" ref="E37:AJ37" si="4">E27</f>
        <v>8334.9053708297997</v>
      </c>
      <c r="F37" s="24">
        <f t="shared" si="4"/>
        <v>7659.6398988579995</v>
      </c>
      <c r="G37" s="24">
        <f t="shared" si="4"/>
        <v>8813.6938960344014</v>
      </c>
      <c r="H37" s="24">
        <f t="shared" si="4"/>
        <v>10271.9599391752</v>
      </c>
      <c r="I37" s="24">
        <f t="shared" si="4"/>
        <v>10920.938896063799</v>
      </c>
      <c r="J37" s="24">
        <f t="shared" si="4"/>
        <v>11764.375749586201</v>
      </c>
      <c r="K37" s="24">
        <f t="shared" si="4"/>
        <v>10331.724143153</v>
      </c>
      <c r="L37" s="24">
        <f t="shared" si="4"/>
        <v>10358.717812841402</v>
      </c>
      <c r="M37" s="24">
        <f t="shared" si="4"/>
        <v>11536.139201099601</v>
      </c>
      <c r="N37" s="24">
        <f t="shared" si="4"/>
        <v>10255.432959608801</v>
      </c>
      <c r="O37" s="24">
        <f t="shared" si="4"/>
        <v>11825.8054263948</v>
      </c>
      <c r="P37" s="24">
        <f t="shared" si="4"/>
        <v>11454.699386043001</v>
      </c>
      <c r="Q37" s="24">
        <f t="shared" si="4"/>
        <v>10253.071916236799</v>
      </c>
      <c r="R37" s="24">
        <f t="shared" si="4"/>
        <v>10493.785435921402</v>
      </c>
      <c r="S37" s="24">
        <f t="shared" si="4"/>
        <v>10571.581434256601</v>
      </c>
      <c r="T37" s="24">
        <f t="shared" si="4"/>
        <v>9415.9875460596013</v>
      </c>
      <c r="U37" s="24">
        <f t="shared" si="4"/>
        <v>10160.510870797401</v>
      </c>
      <c r="V37" s="24">
        <f t="shared" si="4"/>
        <v>10359.7406613248</v>
      </c>
      <c r="W37" s="24">
        <f t="shared" si="4"/>
        <v>10125.838099127401</v>
      </c>
      <c r="X37" s="24">
        <f t="shared" si="4"/>
        <v>8604.0822987642005</v>
      </c>
      <c r="Y37" s="24">
        <f t="shared" si="4"/>
        <v>8974.2188562464016</v>
      </c>
      <c r="Z37" s="24">
        <f t="shared" si="4"/>
        <v>9131.4452096442001</v>
      </c>
      <c r="AA37" s="24">
        <f t="shared" si="4"/>
        <v>7489.6981762944006</v>
      </c>
      <c r="AB37" s="24">
        <f t="shared" si="4"/>
        <v>7066.9795980144008</v>
      </c>
      <c r="AC37" s="24">
        <f t="shared" si="4"/>
        <v>6184.1435211598</v>
      </c>
      <c r="AD37" s="24">
        <f t="shared" si="4"/>
        <v>5934.0014792000002</v>
      </c>
      <c r="AE37" s="24">
        <f t="shared" si="4"/>
        <v>5730.7917835999997</v>
      </c>
      <c r="AF37" s="24">
        <f t="shared" si="4"/>
        <v>7119.8790155812794</v>
      </c>
      <c r="AG37" s="24">
        <f t="shared" si="4"/>
        <v>7287.0255964088801</v>
      </c>
      <c r="AH37" s="24">
        <f t="shared" si="4"/>
        <v>8414.1305582158002</v>
      </c>
      <c r="AI37" s="24">
        <f t="shared" si="4"/>
        <v>5490.6172326242795</v>
      </c>
      <c r="AJ37" s="24">
        <f t="shared" si="4"/>
        <v>6095.5500880703439</v>
      </c>
    </row>
    <row r="38" spans="1:36">
      <c r="A38" s="37"/>
      <c r="D38" t="str">
        <f>D23</f>
        <v>Domestic transport</v>
      </c>
      <c r="E38" s="24">
        <f t="shared" ref="E38:AJ38" si="5">E23</f>
        <v>14502.638680520044</v>
      </c>
      <c r="F38" s="24">
        <f t="shared" si="5"/>
        <v>15312.539697988628</v>
      </c>
      <c r="G38" s="24">
        <f t="shared" si="5"/>
        <v>15690.166876941705</v>
      </c>
      <c r="H38" s="24">
        <f t="shared" si="5"/>
        <v>15884.458301420049</v>
      </c>
      <c r="I38" s="24">
        <f t="shared" si="5"/>
        <v>16196.548167081755</v>
      </c>
      <c r="J38" s="24">
        <f t="shared" si="5"/>
        <v>16540.641546399478</v>
      </c>
      <c r="K38" s="24">
        <f t="shared" si="5"/>
        <v>16985.660181913863</v>
      </c>
      <c r="L38" s="24">
        <f t="shared" si="5"/>
        <v>17716.014359498215</v>
      </c>
      <c r="M38" s="24">
        <f t="shared" si="5"/>
        <v>19550.300228746695</v>
      </c>
      <c r="N38" s="24">
        <f t="shared" si="5"/>
        <v>19877.42051323576</v>
      </c>
      <c r="O38" s="24">
        <f t="shared" si="5"/>
        <v>18810.535504398533</v>
      </c>
      <c r="P38" s="24">
        <f t="shared" si="5"/>
        <v>19712.656458588401</v>
      </c>
      <c r="Q38" s="24">
        <f t="shared" si="5"/>
        <v>20034.405767831508</v>
      </c>
      <c r="R38" s="24">
        <f t="shared" si="5"/>
        <v>21104.543885850828</v>
      </c>
      <c r="S38" s="24">
        <f t="shared" si="5"/>
        <v>21513.761094457106</v>
      </c>
      <c r="T38" s="24">
        <f t="shared" si="5"/>
        <v>21820.718523502404</v>
      </c>
      <c r="U38" s="24">
        <f t="shared" si="5"/>
        <v>22513.241055082879</v>
      </c>
      <c r="V38" s="24">
        <f t="shared" si="5"/>
        <v>23130.919684561195</v>
      </c>
      <c r="W38" s="24">
        <f t="shared" si="5"/>
        <v>22414.076276332926</v>
      </c>
      <c r="X38" s="24">
        <f t="shared" si="5"/>
        <v>25231.064720883831</v>
      </c>
      <c r="Y38" s="24">
        <f t="shared" si="5"/>
        <v>22447.649678329974</v>
      </c>
      <c r="Z38" s="24">
        <f t="shared" si="5"/>
        <v>20093.797244360583</v>
      </c>
      <c r="AA38" s="24">
        <f t="shared" si="5"/>
        <v>16723.654777888481</v>
      </c>
      <c r="AB38" s="24">
        <f t="shared" si="5"/>
        <v>16502.578953740231</v>
      </c>
      <c r="AC38" s="24">
        <f t="shared" si="5"/>
        <v>16531.422943546655</v>
      </c>
      <c r="AD38" s="24">
        <f t="shared" si="5"/>
        <v>17082.298864254954</v>
      </c>
      <c r="AE38" s="24">
        <f t="shared" si="5"/>
        <v>17418.406164340679</v>
      </c>
      <c r="AF38" s="24">
        <f t="shared" si="5"/>
        <v>17194.87868220147</v>
      </c>
      <c r="AG38" s="24">
        <f t="shared" si="5"/>
        <v>17424.888267085462</v>
      </c>
      <c r="AH38" s="24">
        <f t="shared" si="5"/>
        <v>17837.122919539666</v>
      </c>
      <c r="AI38" s="24">
        <f t="shared" si="5"/>
        <v>15340.917227384909</v>
      </c>
      <c r="AJ38" s="24">
        <f t="shared" si="5"/>
        <v>16751.717103867228</v>
      </c>
    </row>
    <row r="39" spans="1:36">
      <c r="A39" s="37"/>
      <c r="D39" t="str">
        <f>D28</f>
        <v>Energy supply</v>
      </c>
      <c r="E39" s="24">
        <f t="shared" ref="E39:AJ40" si="6">E28</f>
        <v>44587.671765668601</v>
      </c>
      <c r="F39" s="24">
        <f t="shared" si="6"/>
        <v>43440.781034659172</v>
      </c>
      <c r="G39" s="24">
        <f t="shared" si="6"/>
        <v>45775.903987994287</v>
      </c>
      <c r="H39" s="24">
        <f t="shared" si="6"/>
        <v>45654.978040241265</v>
      </c>
      <c r="I39" s="24">
        <f t="shared" si="6"/>
        <v>47676.995296527217</v>
      </c>
      <c r="J39" s="24">
        <f t="shared" si="6"/>
        <v>46460.295351979927</v>
      </c>
      <c r="K39" s="24">
        <f t="shared" si="6"/>
        <v>45695.117529246076</v>
      </c>
      <c r="L39" s="24">
        <f t="shared" si="6"/>
        <v>49120.503395563064</v>
      </c>
      <c r="M39" s="24">
        <f t="shared" si="6"/>
        <v>51707.602752121697</v>
      </c>
      <c r="N39" s="24">
        <f t="shared" si="6"/>
        <v>52018.426481003691</v>
      </c>
      <c r="O39" s="24">
        <f t="shared" si="6"/>
        <v>56550.923120266772</v>
      </c>
      <c r="P39" s="24">
        <f t="shared" si="6"/>
        <v>57121.7929340595</v>
      </c>
      <c r="Q39" s="24">
        <f t="shared" si="6"/>
        <v>56646.358593034121</v>
      </c>
      <c r="R39" s="24">
        <f t="shared" si="6"/>
        <v>57843.082448520465</v>
      </c>
      <c r="S39" s="24">
        <f t="shared" si="6"/>
        <v>59211.732984500253</v>
      </c>
      <c r="T39" s="24">
        <f t="shared" si="6"/>
        <v>60022.602617095676</v>
      </c>
      <c r="U39" s="24">
        <f t="shared" si="6"/>
        <v>57741.079216248843</v>
      </c>
      <c r="V39" s="24">
        <f t="shared" si="6"/>
        <v>61282.194481608858</v>
      </c>
      <c r="W39" s="24">
        <f t="shared" si="6"/>
        <v>59912.609173461817</v>
      </c>
      <c r="X39" s="24">
        <f t="shared" si="6"/>
        <v>56339.993964752204</v>
      </c>
      <c r="Y39" s="24">
        <f t="shared" si="6"/>
        <v>53690.75840569337</v>
      </c>
      <c r="Z39" s="24">
        <f t="shared" si="6"/>
        <v>55567.618888300931</v>
      </c>
      <c r="AA39" s="24">
        <f t="shared" si="6"/>
        <v>56335.800097173349</v>
      </c>
      <c r="AB39" s="24">
        <f t="shared" si="6"/>
        <v>50785.793587220476</v>
      </c>
      <c r="AC39" s="24">
        <f t="shared" si="6"/>
        <v>47266.842394272455</v>
      </c>
      <c r="AD39" s="24">
        <f t="shared" si="6"/>
        <v>42137.966416760159</v>
      </c>
      <c r="AE39" s="24">
        <f t="shared" si="6"/>
        <v>37936.47046051568</v>
      </c>
      <c r="AF39" s="24">
        <f t="shared" si="6"/>
        <v>41001.305943243256</v>
      </c>
      <c r="AG39" s="24">
        <f t="shared" si="6"/>
        <v>39292.535531614012</v>
      </c>
      <c r="AH39" s="24">
        <f t="shared" si="6"/>
        <v>32786.721446960786</v>
      </c>
      <c r="AI39" s="24">
        <f t="shared" si="6"/>
        <v>24976.255638660474</v>
      </c>
      <c r="AJ39" s="24">
        <f t="shared" si="6"/>
        <v>25938.070550234454</v>
      </c>
    </row>
    <row r="40" spans="1:36">
      <c r="A40" s="37"/>
      <c r="D40" t="str">
        <f>D29</f>
        <v>Residential and commercial</v>
      </c>
      <c r="E40" s="24">
        <f t="shared" si="6"/>
        <v>5467.4522351512114</v>
      </c>
      <c r="F40" s="24">
        <f t="shared" si="6"/>
        <v>5715.3952326860226</v>
      </c>
      <c r="G40" s="24">
        <f t="shared" si="6"/>
        <v>5568.8129529421485</v>
      </c>
      <c r="H40" s="24">
        <f t="shared" si="6"/>
        <v>5504.1689543239072</v>
      </c>
      <c r="I40" s="24">
        <f t="shared" si="6"/>
        <v>5546.3943866611762</v>
      </c>
      <c r="J40" s="24">
        <f t="shared" si="6"/>
        <v>5816.2141058149809</v>
      </c>
      <c r="K40" s="24">
        <f t="shared" si="6"/>
        <v>7687.8354262283101</v>
      </c>
      <c r="L40" s="24">
        <f t="shared" si="6"/>
        <v>7966.2325556164724</v>
      </c>
      <c r="M40" s="24">
        <f t="shared" si="6"/>
        <v>8314.650172913749</v>
      </c>
      <c r="N40" s="24">
        <f t="shared" si="6"/>
        <v>8125.2692023362588</v>
      </c>
      <c r="O40" s="24">
        <f t="shared" si="6"/>
        <v>8736.0635177382374</v>
      </c>
      <c r="P40" s="24">
        <f t="shared" si="6"/>
        <v>9556.6365249652299</v>
      </c>
      <c r="Q40" s="24">
        <f t="shared" si="6"/>
        <v>9867.1319081466681</v>
      </c>
      <c r="R40" s="24">
        <f t="shared" si="6"/>
        <v>11576.434746922754</v>
      </c>
      <c r="S40" s="24">
        <f t="shared" si="6"/>
        <v>11228.434895103084</v>
      </c>
      <c r="T40" s="24">
        <f t="shared" si="6"/>
        <v>11807.814304063342</v>
      </c>
      <c r="U40" s="24">
        <f t="shared" si="6"/>
        <v>11538.899471238521</v>
      </c>
      <c r="V40" s="24">
        <f t="shared" si="6"/>
        <v>10505.391949791667</v>
      </c>
      <c r="W40" s="24">
        <f t="shared" si="6"/>
        <v>10234.932750361233</v>
      </c>
      <c r="X40" s="24">
        <f t="shared" si="6"/>
        <v>8945.4943801115533</v>
      </c>
      <c r="Y40" s="24">
        <f t="shared" si="6"/>
        <v>8129.2561259595059</v>
      </c>
      <c r="Z40" s="24">
        <f t="shared" si="6"/>
        <v>9374.5830916477407</v>
      </c>
      <c r="AA40" s="24">
        <f t="shared" si="6"/>
        <v>8739.6972318337575</v>
      </c>
      <c r="AB40" s="24">
        <f t="shared" si="6"/>
        <v>4730.8097026526657</v>
      </c>
      <c r="AC40" s="24">
        <f t="shared" si="6"/>
        <v>4646.5448118354207</v>
      </c>
      <c r="AD40" s="24">
        <f t="shared" si="6"/>
        <v>6084.8778030240364</v>
      </c>
      <c r="AE40" s="24">
        <f t="shared" si="6"/>
        <v>5661.549799339482</v>
      </c>
      <c r="AF40" s="24">
        <f t="shared" si="6"/>
        <v>5691.4709762507227</v>
      </c>
      <c r="AG40" s="24">
        <f t="shared" si="6"/>
        <v>4925.3545689998327</v>
      </c>
      <c r="AH40" s="24">
        <f t="shared" si="6"/>
        <v>5456.0366263581855</v>
      </c>
      <c r="AI40" s="24">
        <f t="shared" si="6"/>
        <v>5828.1765894545824</v>
      </c>
      <c r="AJ40" s="24">
        <f t="shared" si="6"/>
        <v>5437.9528567349607</v>
      </c>
    </row>
    <row r="41" spans="1:36">
      <c r="A41" s="37"/>
      <c r="D41" t="str">
        <f>D22</f>
        <v>Agriculture</v>
      </c>
      <c r="E41" s="24">
        <f t="shared" ref="E41:AJ41" si="7">E22</f>
        <v>10534.681755874177</v>
      </c>
      <c r="F41" s="24">
        <f t="shared" si="7"/>
        <v>10548.85214764748</v>
      </c>
      <c r="G41" s="24">
        <f t="shared" si="7"/>
        <v>10271.490930081576</v>
      </c>
      <c r="H41" s="24">
        <f t="shared" si="7"/>
        <v>9791.1281232791607</v>
      </c>
      <c r="I41" s="24">
        <f t="shared" si="7"/>
        <v>9524.1541338785919</v>
      </c>
      <c r="J41" s="24">
        <f t="shared" si="7"/>
        <v>9887.5601697015391</v>
      </c>
      <c r="K41" s="24">
        <f t="shared" si="7"/>
        <v>9938.0332864291031</v>
      </c>
      <c r="L41" s="24">
        <f t="shared" si="7"/>
        <v>9865.4861336087979</v>
      </c>
      <c r="M41" s="24">
        <f t="shared" si="7"/>
        <v>9822.2138505692637</v>
      </c>
      <c r="N41" s="24">
        <f t="shared" si="7"/>
        <v>9734.5654754967454</v>
      </c>
      <c r="O41" s="24">
        <f t="shared" si="7"/>
        <v>9563.7597303725124</v>
      </c>
      <c r="P41" s="24">
        <f t="shared" si="7"/>
        <v>9536.7408770502934</v>
      </c>
      <c r="Q41" s="24">
        <f t="shared" si="7"/>
        <v>9537.1810057600396</v>
      </c>
      <c r="R41" s="24">
        <f t="shared" si="7"/>
        <v>9512.8511583154159</v>
      </c>
      <c r="S41" s="24">
        <f t="shared" si="7"/>
        <v>9541.0890907291996</v>
      </c>
      <c r="T41" s="24">
        <f t="shared" si="7"/>
        <v>9337.3167588642937</v>
      </c>
      <c r="U41" s="24">
        <f t="shared" si="7"/>
        <v>9244.6952324177746</v>
      </c>
      <c r="V41" s="24">
        <f t="shared" si="7"/>
        <v>9368.9545126154317</v>
      </c>
      <c r="W41" s="24">
        <f t="shared" si="7"/>
        <v>9092.0101494035571</v>
      </c>
      <c r="X41" s="24">
        <f t="shared" si="7"/>
        <v>8881.7284851054446</v>
      </c>
      <c r="Y41" s="24">
        <f t="shared" si="7"/>
        <v>9198.6948640439095</v>
      </c>
      <c r="Z41" s="24">
        <f t="shared" si="7"/>
        <v>8965.3198383281342</v>
      </c>
      <c r="AA41" s="24">
        <f t="shared" si="7"/>
        <v>8839.4775533502852</v>
      </c>
      <c r="AB41" s="24">
        <f t="shared" si="7"/>
        <v>8754.6512024819258</v>
      </c>
      <c r="AC41" s="24">
        <f t="shared" si="7"/>
        <v>8347.1400333033689</v>
      </c>
      <c r="AD41" s="24">
        <f t="shared" si="7"/>
        <v>8165.9614048341364</v>
      </c>
      <c r="AE41" s="24">
        <f t="shared" si="7"/>
        <v>8157.3897719953447</v>
      </c>
      <c r="AF41" s="24">
        <f t="shared" si="7"/>
        <v>8189.3441920171554</v>
      </c>
      <c r="AG41" s="24">
        <f t="shared" si="7"/>
        <v>8121.0386201432002</v>
      </c>
      <c r="AH41" s="24">
        <f t="shared" si="7"/>
        <v>8100.5293745907875</v>
      </c>
      <c r="AI41" s="24">
        <f t="shared" si="7"/>
        <v>8153.8503092077563</v>
      </c>
      <c r="AJ41" s="24">
        <f t="shared" si="7"/>
        <v>8045.9879002204698</v>
      </c>
    </row>
    <row r="42" spans="1:36">
      <c r="A42" s="37"/>
      <c r="D42" t="str">
        <f>D26</f>
        <v>International Aviation</v>
      </c>
      <c r="E42" s="24">
        <f t="shared" ref="E42:AJ42" si="8">E26</f>
        <v>2493.9</v>
      </c>
      <c r="F42" s="24">
        <f t="shared" si="8"/>
        <v>2150.1699999999996</v>
      </c>
      <c r="G42" s="24">
        <f t="shared" si="8"/>
        <v>2242.8200000000002</v>
      </c>
      <c r="H42" s="24">
        <f t="shared" si="8"/>
        <v>2388.8000000000002</v>
      </c>
      <c r="I42" s="24">
        <f t="shared" si="8"/>
        <v>2834.17</v>
      </c>
      <c r="J42" s="24">
        <f t="shared" si="8"/>
        <v>2656.34</v>
      </c>
      <c r="K42" s="24">
        <f t="shared" si="8"/>
        <v>2544.8700000000003</v>
      </c>
      <c r="L42" s="24">
        <f t="shared" si="8"/>
        <v>2462.0500000000002</v>
      </c>
      <c r="M42" s="24">
        <f t="shared" si="8"/>
        <v>2583.09</v>
      </c>
      <c r="N42" s="24">
        <f t="shared" si="8"/>
        <v>2901.06</v>
      </c>
      <c r="O42" s="24">
        <f t="shared" si="8"/>
        <v>2544.8700000000003</v>
      </c>
      <c r="P42" s="24">
        <f t="shared" si="8"/>
        <v>2366.42</v>
      </c>
      <c r="Q42" s="24">
        <f t="shared" si="8"/>
        <v>2366.5</v>
      </c>
      <c r="R42" s="24">
        <f t="shared" si="8"/>
        <v>3079.92</v>
      </c>
      <c r="S42" s="24">
        <f t="shared" si="8"/>
        <v>3165.3499999999995</v>
      </c>
      <c r="T42" s="24">
        <f t="shared" si="8"/>
        <v>2620.2866356349218</v>
      </c>
      <c r="U42" s="24">
        <f t="shared" si="8"/>
        <v>2800.5924836158288</v>
      </c>
      <c r="V42" s="24">
        <f t="shared" si="8"/>
        <v>2970.7661064261483</v>
      </c>
      <c r="W42" s="24">
        <f t="shared" si="8"/>
        <v>2953.2199328937163</v>
      </c>
      <c r="X42" s="24">
        <f t="shared" si="8"/>
        <v>2738.6080751148438</v>
      </c>
      <c r="Y42" s="24">
        <f t="shared" si="8"/>
        <v>2603.8334168931774</v>
      </c>
      <c r="Z42" s="24">
        <f t="shared" si="8"/>
        <v>2716.5687325235053</v>
      </c>
      <c r="AA42" s="24">
        <f t="shared" si="8"/>
        <v>2405.155015038044</v>
      </c>
      <c r="AB42" s="24">
        <f t="shared" si="8"/>
        <v>2485.2343082950961</v>
      </c>
      <c r="AC42" s="24">
        <f t="shared" si="8"/>
        <v>2851.4762138720462</v>
      </c>
      <c r="AD42" s="24">
        <f t="shared" si="8"/>
        <v>2890.9441025995184</v>
      </c>
      <c r="AE42" s="24">
        <f t="shared" si="8"/>
        <v>3103.56179541754</v>
      </c>
      <c r="AF42" s="24">
        <f t="shared" si="8"/>
        <v>3461.0783818510117</v>
      </c>
      <c r="AG42" s="24">
        <f t="shared" si="8"/>
        <v>3887.9565383680001</v>
      </c>
      <c r="AH42" s="24">
        <f t="shared" si="8"/>
        <v>4019.2834465915566</v>
      </c>
      <c r="AI42" s="24">
        <f t="shared" si="8"/>
        <v>1333.6172018101388</v>
      </c>
      <c r="AJ42" s="24">
        <f t="shared" si="8"/>
        <v>2530.771246479886</v>
      </c>
    </row>
    <row r="43" spans="1:36">
      <c r="A43" s="37"/>
      <c r="D43" t="str">
        <f>D31</f>
        <v>Other combustion</v>
      </c>
      <c r="E43" s="24">
        <f t="shared" ref="E43:AJ43" si="9">E31</f>
        <v>3175.3604749275646</v>
      </c>
      <c r="F43" s="24">
        <f t="shared" si="9"/>
        <v>3327.7563475767161</v>
      </c>
      <c r="G43" s="24">
        <f t="shared" si="9"/>
        <v>3087.6288939727133</v>
      </c>
      <c r="H43" s="24">
        <f t="shared" si="9"/>
        <v>3007.0169541284449</v>
      </c>
      <c r="I43" s="24">
        <f t="shared" si="9"/>
        <v>3019.4965769873734</v>
      </c>
      <c r="J43" s="24">
        <f t="shared" si="9"/>
        <v>2809.2353232424371</v>
      </c>
      <c r="K43" s="24">
        <f t="shared" si="9"/>
        <v>2863.5687351110141</v>
      </c>
      <c r="L43" s="24">
        <f t="shared" si="9"/>
        <v>2853.800396984685</v>
      </c>
      <c r="M43" s="24">
        <f t="shared" si="9"/>
        <v>2854.1195112172354</v>
      </c>
      <c r="N43" s="24">
        <f t="shared" si="9"/>
        <v>2863.6927543030656</v>
      </c>
      <c r="O43" s="24">
        <f t="shared" si="9"/>
        <v>2866.9843054810653</v>
      </c>
      <c r="P43" s="24">
        <f t="shared" si="9"/>
        <v>2904.6833974306319</v>
      </c>
      <c r="Q43" s="24">
        <f t="shared" si="9"/>
        <v>3157.5536873031651</v>
      </c>
      <c r="R43" s="24">
        <f t="shared" si="9"/>
        <v>3387.2084497558749</v>
      </c>
      <c r="S43" s="24">
        <f t="shared" si="9"/>
        <v>2893.6232192011385</v>
      </c>
      <c r="T43" s="24">
        <f t="shared" si="9"/>
        <v>3500.4438105441227</v>
      </c>
      <c r="U43" s="24">
        <f t="shared" si="9"/>
        <v>3797.9276813493007</v>
      </c>
      <c r="V43" s="24">
        <f t="shared" si="9"/>
        <v>3344.082600911016</v>
      </c>
      <c r="W43" s="24">
        <f t="shared" si="9"/>
        <v>3425.0945935912232</v>
      </c>
      <c r="X43" s="24">
        <f t="shared" si="9"/>
        <v>2406.2391242354984</v>
      </c>
      <c r="Y43" s="24">
        <f t="shared" si="9"/>
        <v>2101.6365906955689</v>
      </c>
      <c r="Z43" s="24">
        <f t="shared" si="9"/>
        <v>2146.4135245125572</v>
      </c>
      <c r="AA43" s="24">
        <f t="shared" si="9"/>
        <v>1154.6153893038604</v>
      </c>
      <c r="AB43" s="24">
        <f t="shared" si="9"/>
        <v>768.51371495381636</v>
      </c>
      <c r="AC43" s="24">
        <f t="shared" si="9"/>
        <v>707.59616370395759</v>
      </c>
      <c r="AD43" s="24">
        <f t="shared" si="9"/>
        <v>758.34817130794727</v>
      </c>
      <c r="AE43" s="24">
        <f t="shared" si="9"/>
        <v>675.22849366413595</v>
      </c>
      <c r="AF43" s="24">
        <f t="shared" si="9"/>
        <v>686.0001945065394</v>
      </c>
      <c r="AG43" s="24">
        <f t="shared" si="9"/>
        <v>633.38782187025481</v>
      </c>
      <c r="AH43" s="24">
        <f t="shared" si="9"/>
        <v>629.72874307169707</v>
      </c>
      <c r="AI43" s="24">
        <f t="shared" si="9"/>
        <v>1067.7245162636034</v>
      </c>
      <c r="AJ43" s="24">
        <f t="shared" si="9"/>
        <v>645.71996975568004</v>
      </c>
    </row>
    <row r="44" spans="1:36">
      <c r="A44" s="37"/>
      <c r="D44" t="str">
        <f>D25</f>
        <v>Waste</v>
      </c>
      <c r="E44" s="24">
        <f t="shared" ref="E44:AJ44" si="10">E25</f>
        <v>5383.9689056214902</v>
      </c>
      <c r="F44" s="24">
        <f t="shared" si="10"/>
        <v>5355.9598560063223</v>
      </c>
      <c r="G44" s="24">
        <f t="shared" si="10"/>
        <v>5465.313236147912</v>
      </c>
      <c r="H44" s="24">
        <f t="shared" si="10"/>
        <v>5523.2314852428008</v>
      </c>
      <c r="I44" s="24">
        <f t="shared" si="10"/>
        <v>5693.0010743488956</v>
      </c>
      <c r="J44" s="24">
        <f t="shared" si="10"/>
        <v>5700.5287531939302</v>
      </c>
      <c r="K44" s="24">
        <f t="shared" si="10"/>
        <v>5811.5162426159159</v>
      </c>
      <c r="L44" s="24">
        <f t="shared" si="10"/>
        <v>5767.9860812050738</v>
      </c>
      <c r="M44" s="24">
        <f t="shared" si="10"/>
        <v>5967.91910559193</v>
      </c>
      <c r="N44" s="24">
        <f t="shared" si="10"/>
        <v>5913.6918147982979</v>
      </c>
      <c r="O44" s="24">
        <f t="shared" si="10"/>
        <v>5922.9741927233235</v>
      </c>
      <c r="P44" s="24">
        <f t="shared" si="10"/>
        <v>5050.8355206865317</v>
      </c>
      <c r="Q44" s="24">
        <f t="shared" si="10"/>
        <v>5000.7787662574283</v>
      </c>
      <c r="R44" s="24">
        <f t="shared" si="10"/>
        <v>5138.4004323016525</v>
      </c>
      <c r="S44" s="24">
        <f t="shared" si="10"/>
        <v>5146.089056242301</v>
      </c>
      <c r="T44" s="24">
        <f t="shared" si="10"/>
        <v>5256.4220223706952</v>
      </c>
      <c r="U44" s="24">
        <f t="shared" si="10"/>
        <v>5446.7633020772673</v>
      </c>
      <c r="V44" s="24">
        <f t="shared" si="10"/>
        <v>5247.5057993501532</v>
      </c>
      <c r="W44" s="24">
        <f t="shared" si="10"/>
        <v>5264.9468736460403</v>
      </c>
      <c r="X44" s="24">
        <f t="shared" si="10"/>
        <v>4951.5377890825821</v>
      </c>
      <c r="Y44" s="24">
        <f t="shared" si="10"/>
        <v>5266.2712510388947</v>
      </c>
      <c r="Z44" s="24">
        <f t="shared" si="10"/>
        <v>5008.6188979630233</v>
      </c>
      <c r="AA44" s="24">
        <f t="shared" si="10"/>
        <v>4754.6272677628931</v>
      </c>
      <c r="AB44" s="24">
        <f t="shared" si="10"/>
        <v>4865.6480116375342</v>
      </c>
      <c r="AC44" s="24">
        <f t="shared" si="10"/>
        <v>4933.4158268006777</v>
      </c>
      <c r="AD44" s="24">
        <f t="shared" si="10"/>
        <v>4912.9318958267377</v>
      </c>
      <c r="AE44" s="24">
        <f t="shared" si="10"/>
        <v>4981.2135410787914</v>
      </c>
      <c r="AF44" s="24">
        <f t="shared" si="10"/>
        <v>5182.2511533666711</v>
      </c>
      <c r="AG44" s="24">
        <f t="shared" si="10"/>
        <v>5346.6596571140044</v>
      </c>
      <c r="AH44" s="24">
        <f t="shared" si="10"/>
        <v>5380.3256690196004</v>
      </c>
      <c r="AI44" s="24">
        <f t="shared" si="10"/>
        <v>5487.9647433559285</v>
      </c>
      <c r="AJ44" s="24">
        <f t="shared" si="10"/>
        <v>5852.1923340041585</v>
      </c>
    </row>
    <row r="45" spans="1:36">
      <c r="A45" s="37"/>
      <c r="D45" t="s">
        <v>627</v>
      </c>
      <c r="E45" s="11">
        <f>E31</f>
        <v>3175.3604749275646</v>
      </c>
      <c r="F45" s="11">
        <f t="shared" ref="F45:AJ45" si="11">F31</f>
        <v>3327.7563475767161</v>
      </c>
      <c r="G45" s="11">
        <f t="shared" si="11"/>
        <v>3087.6288939727133</v>
      </c>
      <c r="H45" s="11">
        <f t="shared" si="11"/>
        <v>3007.0169541284449</v>
      </c>
      <c r="I45" s="11">
        <f t="shared" si="11"/>
        <v>3019.4965769873734</v>
      </c>
      <c r="J45" s="11">
        <f t="shared" si="11"/>
        <v>2809.2353232424371</v>
      </c>
      <c r="K45" s="11">
        <f t="shared" si="11"/>
        <v>2863.5687351110141</v>
      </c>
      <c r="L45" s="11">
        <f t="shared" si="11"/>
        <v>2853.800396984685</v>
      </c>
      <c r="M45" s="11">
        <f t="shared" si="11"/>
        <v>2854.1195112172354</v>
      </c>
      <c r="N45" s="11">
        <f t="shared" si="11"/>
        <v>2863.6927543030656</v>
      </c>
      <c r="O45" s="11">
        <f t="shared" si="11"/>
        <v>2866.9843054810653</v>
      </c>
      <c r="P45" s="11">
        <f t="shared" si="11"/>
        <v>2904.6833974306319</v>
      </c>
      <c r="Q45" s="11">
        <f t="shared" si="11"/>
        <v>3157.5536873031651</v>
      </c>
      <c r="R45" s="11">
        <f t="shared" si="11"/>
        <v>3387.2084497558749</v>
      </c>
      <c r="S45" s="11">
        <f t="shared" si="11"/>
        <v>2893.6232192011385</v>
      </c>
      <c r="T45" s="11">
        <f t="shared" si="11"/>
        <v>3500.4438105441227</v>
      </c>
      <c r="U45" s="11">
        <f t="shared" si="11"/>
        <v>3797.9276813493007</v>
      </c>
      <c r="V45" s="11">
        <f t="shared" si="11"/>
        <v>3344.082600911016</v>
      </c>
      <c r="W45" s="11">
        <f t="shared" si="11"/>
        <v>3425.0945935912232</v>
      </c>
      <c r="X45" s="11">
        <f t="shared" si="11"/>
        <v>2406.2391242354984</v>
      </c>
      <c r="Y45" s="11">
        <f t="shared" si="11"/>
        <v>2101.6365906955689</v>
      </c>
      <c r="Z45" s="11">
        <f t="shared" si="11"/>
        <v>2146.4135245125572</v>
      </c>
      <c r="AA45" s="11">
        <f t="shared" si="11"/>
        <v>1154.6153893038604</v>
      </c>
      <c r="AB45" s="11">
        <f t="shared" si="11"/>
        <v>768.51371495381636</v>
      </c>
      <c r="AC45" s="11">
        <f t="shared" si="11"/>
        <v>707.59616370395759</v>
      </c>
      <c r="AD45" s="11">
        <f t="shared" si="11"/>
        <v>758.34817130794727</v>
      </c>
      <c r="AE45" s="11">
        <f t="shared" si="11"/>
        <v>675.22849366413595</v>
      </c>
      <c r="AF45" s="11">
        <f t="shared" si="11"/>
        <v>686.0001945065394</v>
      </c>
      <c r="AG45" s="11">
        <f t="shared" si="11"/>
        <v>633.38782187025481</v>
      </c>
      <c r="AH45" s="11">
        <f t="shared" si="11"/>
        <v>629.72874307169707</v>
      </c>
      <c r="AI45" s="11">
        <f t="shared" si="11"/>
        <v>1067.7245162636034</v>
      </c>
      <c r="AJ45" s="11">
        <f t="shared" si="11"/>
        <v>645.71996975568004</v>
      </c>
    </row>
    <row r="46" spans="1:36" s="59" customFormat="1" ht="15" thickBot="1">
      <c r="A46" s="38"/>
      <c r="C46" s="71"/>
    </row>
  </sheetData>
  <mergeCells count="3">
    <mergeCell ref="C22:C31"/>
    <mergeCell ref="B22:B31"/>
    <mergeCell ref="A22:A31"/>
  </mergeCells>
  <pageMargins left="0.7" right="0.7" top="0.75" bottom="0.75" header="0.3" footer="0.3"/>
  <legacy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075E75-DF69-4F3F-B90E-A4C53434F67E}">
  <dimension ref="A1:AJ46"/>
  <sheetViews>
    <sheetView zoomScale="45" zoomScaleNormal="45" workbookViewId="0">
      <selection activeCell="M11" sqref="M11"/>
    </sheetView>
  </sheetViews>
  <sheetFormatPr defaultRowHeight="14.4"/>
  <cols>
    <col min="1" max="1" width="35.5546875" bestFit="1" customWidth="1"/>
    <col min="2" max="2" width="24.33203125" bestFit="1" customWidth="1"/>
    <col min="3" max="3" width="11.33203125" style="32" customWidth="1"/>
    <col min="4" max="4" width="13.21875" customWidth="1"/>
    <col min="5" max="5" width="16.109375" bestFit="1" customWidth="1"/>
  </cols>
  <sheetData>
    <row r="1" spans="1:5">
      <c r="B1">
        <v>1000</v>
      </c>
    </row>
    <row r="3" spans="1:5" ht="15" thickBot="1">
      <c r="B3" t="s">
        <v>167</v>
      </c>
    </row>
    <row r="4" spans="1:5" ht="29.4" thickBot="1">
      <c r="A4" s="67" t="s">
        <v>184</v>
      </c>
      <c r="B4" s="107">
        <v>2019</v>
      </c>
      <c r="C4" s="140" t="s">
        <v>320</v>
      </c>
      <c r="D4" s="62" t="s">
        <v>321</v>
      </c>
      <c r="E4" s="67" t="s">
        <v>334</v>
      </c>
    </row>
    <row r="5" spans="1:5">
      <c r="A5" s="16" t="s">
        <v>322</v>
      </c>
      <c r="B5" s="127">
        <f t="shared" ref="B5:B6" si="0">AH35/$B$1</f>
        <v>46.924812212784396</v>
      </c>
      <c r="C5" s="138">
        <f t="shared" ref="C5:C15" si="1">B5/$B$16</f>
        <v>0.15271250720581772</v>
      </c>
      <c r="D5" s="105">
        <v>0.1</v>
      </c>
      <c r="E5" s="105">
        <v>1</v>
      </c>
    </row>
    <row r="6" spans="1:5">
      <c r="A6" s="16" t="s">
        <v>323</v>
      </c>
      <c r="B6" s="127">
        <f t="shared" si="0"/>
        <v>25.341780038653727</v>
      </c>
      <c r="C6" s="138">
        <f t="shared" si="1"/>
        <v>8.2472504081897935E-2</v>
      </c>
      <c r="D6" s="105">
        <v>0.1</v>
      </c>
      <c r="E6" s="105">
        <v>1</v>
      </c>
    </row>
    <row r="7" spans="1:5">
      <c r="A7" s="16" t="s">
        <v>324</v>
      </c>
      <c r="B7" s="127">
        <f>AH37/$B$1</f>
        <v>23.566383634304998</v>
      </c>
      <c r="C7" s="138">
        <f t="shared" si="1"/>
        <v>7.6694638952404207E-2</v>
      </c>
      <c r="D7" s="105">
        <v>0.1</v>
      </c>
      <c r="E7" s="105">
        <v>1</v>
      </c>
    </row>
    <row r="8" spans="1:5">
      <c r="A8" s="16" t="s">
        <v>325</v>
      </c>
      <c r="B8" s="127">
        <f t="shared" ref="B8:B15" si="2">AH38/$B$1</f>
        <v>91.425575554739623</v>
      </c>
      <c r="C8" s="138">
        <f t="shared" si="1"/>
        <v>0.29753616918887504</v>
      </c>
      <c r="D8" s="105">
        <v>0.1</v>
      </c>
      <c r="E8" s="105">
        <v>1</v>
      </c>
    </row>
    <row r="9" spans="1:5">
      <c r="A9" s="16" t="s">
        <v>326</v>
      </c>
      <c r="B9" s="127">
        <f t="shared" si="2"/>
        <v>59.151002748408622</v>
      </c>
      <c r="C9" s="138">
        <f t="shared" si="1"/>
        <v>0.1925015254719907</v>
      </c>
      <c r="D9" s="105">
        <v>0.1</v>
      </c>
      <c r="E9" s="105">
        <v>1</v>
      </c>
    </row>
    <row r="10" spans="1:5">
      <c r="A10" s="16" t="s">
        <v>327</v>
      </c>
      <c r="B10" s="127">
        <f t="shared" si="2"/>
        <v>25.58916658238428</v>
      </c>
      <c r="C10" s="138">
        <f t="shared" si="1"/>
        <v>8.3277600949856881E-2</v>
      </c>
      <c r="D10" s="105">
        <v>0.1</v>
      </c>
      <c r="E10" s="105">
        <v>1</v>
      </c>
    </row>
    <row r="11" spans="1:5">
      <c r="A11" s="16" t="s">
        <v>328</v>
      </c>
      <c r="B11" s="127">
        <f t="shared" si="2"/>
        <v>33.898356661054997</v>
      </c>
      <c r="C11" s="138">
        <f t="shared" si="1"/>
        <v>0.11031909967785396</v>
      </c>
      <c r="D11" s="105">
        <v>0.1</v>
      </c>
      <c r="E11" s="105">
        <v>1</v>
      </c>
    </row>
    <row r="12" spans="1:5">
      <c r="A12" s="16" t="s">
        <v>329</v>
      </c>
      <c r="B12" s="127">
        <f t="shared" si="2"/>
        <v>19.124338145887368</v>
      </c>
      <c r="C12" s="138">
        <f t="shared" si="1"/>
        <v>6.2238408406771188E-2</v>
      </c>
      <c r="D12" s="105">
        <v>0.1</v>
      </c>
      <c r="E12" s="105">
        <v>1</v>
      </c>
    </row>
    <row r="13" spans="1:5">
      <c r="A13" s="16" t="s">
        <v>330</v>
      </c>
      <c r="B13" s="127">
        <f t="shared" si="2"/>
        <v>12.752418793447001</v>
      </c>
      <c r="C13" s="138">
        <f t="shared" si="1"/>
        <v>4.150157997553601E-2</v>
      </c>
      <c r="D13" s="105">
        <v>0.1</v>
      </c>
      <c r="E13" s="105">
        <v>1</v>
      </c>
    </row>
    <row r="14" spans="1:5">
      <c r="A14" s="16" t="s">
        <v>331</v>
      </c>
      <c r="B14" s="127">
        <f t="shared" si="2"/>
        <v>14.731053948652352</v>
      </c>
      <c r="C14" s="138">
        <f t="shared" si="1"/>
        <v>4.7940867021093098E-2</v>
      </c>
      <c r="D14" s="105">
        <v>0.1</v>
      </c>
      <c r="E14" s="105">
        <v>1</v>
      </c>
    </row>
    <row r="15" spans="1:5">
      <c r="A15" s="16" t="s">
        <v>332</v>
      </c>
      <c r="B15" s="127">
        <f t="shared" si="2"/>
        <v>-45.229386978821822</v>
      </c>
      <c r="C15" s="138">
        <f t="shared" si="1"/>
        <v>-0.14719490093209681</v>
      </c>
      <c r="D15" s="105">
        <v>0.1</v>
      </c>
      <c r="E15" s="105">
        <v>1</v>
      </c>
    </row>
    <row r="16" spans="1:5">
      <c r="A16" s="16" t="s">
        <v>333</v>
      </c>
      <c r="B16" s="127">
        <f>SUM(B5:B15)</f>
        <v>307.27550134149556</v>
      </c>
      <c r="C16" s="138">
        <f>B16/$B$16</f>
        <v>1</v>
      </c>
      <c r="D16" s="105"/>
      <c r="E16" s="105">
        <v>1</v>
      </c>
    </row>
    <row r="17" spans="1:36" ht="15" thickBot="1">
      <c r="A17" s="17"/>
      <c r="B17" s="130"/>
      <c r="C17" s="139">
        <f>SUM(C5:C15)</f>
        <v>1</v>
      </c>
      <c r="D17" s="57"/>
      <c r="E17" s="57"/>
    </row>
    <row r="19" spans="1:36">
      <c r="H19" s="35"/>
    </row>
    <row r="20" spans="1:36" ht="15" thickBot="1">
      <c r="H20" s="35"/>
    </row>
    <row r="21" spans="1:36" s="98" customFormat="1">
      <c r="A21" s="89"/>
      <c r="B21" s="90"/>
      <c r="C21" s="90"/>
      <c r="D21" s="90"/>
      <c r="E21" s="91" t="s">
        <v>633</v>
      </c>
      <c r="F21" s="91" t="s">
        <v>634</v>
      </c>
      <c r="G21" s="91" t="s">
        <v>635</v>
      </c>
      <c r="H21" s="91" t="s">
        <v>636</v>
      </c>
      <c r="I21" s="91" t="s">
        <v>637</v>
      </c>
      <c r="J21" s="91" t="s">
        <v>638</v>
      </c>
      <c r="K21" s="91" t="s">
        <v>639</v>
      </c>
      <c r="L21" s="91" t="s">
        <v>640</v>
      </c>
      <c r="M21" s="91" t="s">
        <v>641</v>
      </c>
      <c r="N21" s="91" t="s">
        <v>642</v>
      </c>
      <c r="O21" s="91" t="s">
        <v>643</v>
      </c>
      <c r="P21" s="91" t="s">
        <v>644</v>
      </c>
      <c r="Q21" s="91" t="s">
        <v>645</v>
      </c>
      <c r="R21" s="91" t="s">
        <v>646</v>
      </c>
      <c r="S21" s="91" t="s">
        <v>647</v>
      </c>
      <c r="T21" s="91" t="s">
        <v>648</v>
      </c>
      <c r="U21" s="91" t="s">
        <v>649</v>
      </c>
      <c r="V21" s="91" t="s">
        <v>650</v>
      </c>
      <c r="W21" s="91" t="s">
        <v>651</v>
      </c>
      <c r="X21" s="91" t="s">
        <v>652</v>
      </c>
      <c r="Y21" s="91" t="s">
        <v>43</v>
      </c>
      <c r="Z21" s="91" t="s">
        <v>44</v>
      </c>
      <c r="AA21" s="91" t="s">
        <v>45</v>
      </c>
      <c r="AB21" s="91" t="s">
        <v>46</v>
      </c>
      <c r="AC21" s="91" t="s">
        <v>47</v>
      </c>
      <c r="AD21" s="91" t="s">
        <v>48</v>
      </c>
      <c r="AE21" s="91" t="s">
        <v>49</v>
      </c>
      <c r="AF21" s="91" t="s">
        <v>50</v>
      </c>
      <c r="AG21" s="91" t="s">
        <v>51</v>
      </c>
      <c r="AH21" s="91" t="s">
        <v>52</v>
      </c>
      <c r="AI21" s="91" t="s">
        <v>653</v>
      </c>
      <c r="AJ21" s="91" t="s">
        <v>654</v>
      </c>
    </row>
    <row r="22" spans="1:36" s="99" customFormat="1" ht="14.4" customHeight="1">
      <c r="A22" s="167" t="s">
        <v>655</v>
      </c>
      <c r="B22" s="166" t="s">
        <v>656</v>
      </c>
      <c r="C22" s="166" t="s">
        <v>21</v>
      </c>
      <c r="D22" s="84" t="s">
        <v>657</v>
      </c>
      <c r="E22" s="85">
        <v>33022.577176110004</v>
      </c>
      <c r="F22" s="85">
        <v>31639.499186831003</v>
      </c>
      <c r="G22" s="85">
        <v>31753.300704193</v>
      </c>
      <c r="H22" s="85">
        <v>30833.983686132</v>
      </c>
      <c r="I22" s="85">
        <v>32367.437982374999</v>
      </c>
      <c r="J22" s="85">
        <v>32792.489192088004</v>
      </c>
      <c r="K22" s="85">
        <v>35383.425756258999</v>
      </c>
      <c r="L22" s="85">
        <v>35338.717778352999</v>
      </c>
      <c r="M22" s="85">
        <v>36276.347606229996</v>
      </c>
      <c r="N22" s="85">
        <v>36904.398132794995</v>
      </c>
      <c r="O22" s="85">
        <v>38754.155770437996</v>
      </c>
      <c r="P22" s="85">
        <v>38446.110121389</v>
      </c>
      <c r="Q22" s="85">
        <v>37980.176107041996</v>
      </c>
      <c r="R22" s="85">
        <v>38903.975511696</v>
      </c>
      <c r="S22" s="85">
        <v>37973.690648621996</v>
      </c>
      <c r="T22" s="85">
        <v>35896.951937820006</v>
      </c>
      <c r="U22" s="85">
        <v>35150.176093751004</v>
      </c>
      <c r="V22" s="85">
        <v>35867.806859805001</v>
      </c>
      <c r="W22" s="85">
        <v>32961.151011788999</v>
      </c>
      <c r="X22" s="85">
        <v>33482.000345836001</v>
      </c>
      <c r="Y22" s="85">
        <v>33208.196999255997</v>
      </c>
      <c r="Z22" s="85">
        <v>32688.327460790002</v>
      </c>
      <c r="AA22" s="85">
        <v>31623.806467525003</v>
      </c>
      <c r="AB22" s="85">
        <v>31338.106995234</v>
      </c>
      <c r="AC22" s="85">
        <v>32621.16456098</v>
      </c>
      <c r="AD22" s="85">
        <v>33236.246041801001</v>
      </c>
      <c r="AE22" s="85">
        <v>33305.309639839004</v>
      </c>
      <c r="AF22" s="85">
        <v>34084.825013850001</v>
      </c>
      <c r="AG22" s="85">
        <v>33971.411880061001</v>
      </c>
      <c r="AH22" s="85">
        <v>33898.356661054997</v>
      </c>
      <c r="AI22" s="85">
        <v>34674.951976222001</v>
      </c>
      <c r="AJ22" s="85">
        <v>34369.391345314005</v>
      </c>
    </row>
    <row r="23" spans="1:36" s="99" customFormat="1">
      <c r="A23" s="167"/>
      <c r="B23" s="166"/>
      <c r="C23" s="166"/>
      <c r="D23" s="84" t="s">
        <v>620</v>
      </c>
      <c r="E23" s="85">
        <v>58650.10486052584</v>
      </c>
      <c r="F23" s="85">
        <v>62051.1497892556</v>
      </c>
      <c r="G23" s="85">
        <v>66072.286898261562</v>
      </c>
      <c r="H23" s="85">
        <v>65745.792191567161</v>
      </c>
      <c r="I23" s="85">
        <v>69682.554632763567</v>
      </c>
      <c r="J23" s="85">
        <v>70678.586701696855</v>
      </c>
      <c r="K23" s="85">
        <v>75485.304342553209</v>
      </c>
      <c r="L23" s="85">
        <v>74984.969894469308</v>
      </c>
      <c r="M23" s="85">
        <v>81613.847719329744</v>
      </c>
      <c r="N23" s="85">
        <v>85280.35899990944</v>
      </c>
      <c r="O23" s="85">
        <v>86490.991034864986</v>
      </c>
      <c r="P23" s="85">
        <v>90325.657952296708</v>
      </c>
      <c r="Q23" s="85">
        <v>92063.372612476713</v>
      </c>
      <c r="R23" s="85">
        <v>96590.924982919518</v>
      </c>
      <c r="S23" s="85">
        <v>100258.07724890081</v>
      </c>
      <c r="T23" s="85">
        <v>102839.82815095964</v>
      </c>
      <c r="U23" s="85">
        <v>106131.23066791732</v>
      </c>
      <c r="V23" s="85">
        <v>108480.73410418602</v>
      </c>
      <c r="W23" s="85">
        <v>102547.88526857387</v>
      </c>
      <c r="X23" s="85">
        <v>95257.420857674704</v>
      </c>
      <c r="Y23" s="85">
        <v>91915.84060513576</v>
      </c>
      <c r="Z23" s="85">
        <v>86718.379363546061</v>
      </c>
      <c r="AA23" s="85">
        <v>79535.973179192893</v>
      </c>
      <c r="AB23" s="85">
        <v>80337.106709752028</v>
      </c>
      <c r="AC23" s="85">
        <v>80611.878042500364</v>
      </c>
      <c r="AD23" s="85">
        <v>83746.191656133728</v>
      </c>
      <c r="AE23" s="85">
        <v>86596.429034154527</v>
      </c>
      <c r="AF23" s="85">
        <v>89249.966121950099</v>
      </c>
      <c r="AG23" s="85">
        <v>90295.918959313989</v>
      </c>
      <c r="AH23" s="85">
        <v>91425.575554739626</v>
      </c>
      <c r="AI23" s="85">
        <v>73873.433114716667</v>
      </c>
      <c r="AJ23" s="85">
        <v>85502.041894040274</v>
      </c>
    </row>
    <row r="24" spans="1:36" s="99" customFormat="1">
      <c r="A24" s="167"/>
      <c r="B24" s="166"/>
      <c r="C24" s="166"/>
      <c r="D24" s="84" t="s">
        <v>658</v>
      </c>
      <c r="E24" s="85">
        <v>73164.796500996803</v>
      </c>
      <c r="F24" s="85">
        <v>76221.754530597449</v>
      </c>
      <c r="G24" s="85">
        <v>72828.463121846464</v>
      </c>
      <c r="H24" s="85">
        <v>70735.082712539777</v>
      </c>
      <c r="I24" s="85">
        <v>80150.351825766003</v>
      </c>
      <c r="J24" s="85">
        <v>89465.316526837938</v>
      </c>
      <c r="K24" s="85">
        <v>85230.151957409777</v>
      </c>
      <c r="L24" s="85">
        <v>86690.540838487766</v>
      </c>
      <c r="M24" s="85">
        <v>88505.897058925271</v>
      </c>
      <c r="N24" s="85">
        <v>93116.594711702957</v>
      </c>
      <c r="O24" s="85">
        <v>98201.124786172615</v>
      </c>
      <c r="P24" s="85">
        <v>98173.596304003629</v>
      </c>
      <c r="Q24" s="85">
        <v>100516.81805741398</v>
      </c>
      <c r="R24" s="85">
        <v>107944.53383508672</v>
      </c>
      <c r="S24" s="85">
        <v>109062.31215734992</v>
      </c>
      <c r="T24" s="85">
        <v>112988.73352908363</v>
      </c>
      <c r="U24" s="85">
        <v>105579.98750834027</v>
      </c>
      <c r="V24" s="85">
        <v>109160.14201118768</v>
      </c>
      <c r="W24" s="85">
        <v>102694.05037289727</v>
      </c>
      <c r="X24" s="85">
        <v>86052.984983850416</v>
      </c>
      <c r="Y24" s="85">
        <v>88939.271066872636</v>
      </c>
      <c r="Z24" s="85">
        <v>83184.378582222547</v>
      </c>
      <c r="AA24" s="85">
        <v>80415.39688045907</v>
      </c>
      <c r="AB24" s="85">
        <v>76156.528191012199</v>
      </c>
      <c r="AC24" s="85">
        <v>75157.751168865216</v>
      </c>
      <c r="AD24" s="85">
        <v>72311.509523933608</v>
      </c>
      <c r="AE24" s="85">
        <v>73816.836071153899</v>
      </c>
      <c r="AF24" s="85">
        <v>73255.165231110863</v>
      </c>
      <c r="AG24" s="85">
        <v>74090.430878255866</v>
      </c>
      <c r="AH24" s="85">
        <v>72266.592251438124</v>
      </c>
      <c r="AI24" s="85">
        <v>66511.022231546711</v>
      </c>
      <c r="AJ24" s="85">
        <v>70823.371245853938</v>
      </c>
    </row>
    <row r="25" spans="1:36" s="99" customFormat="1">
      <c r="A25" s="167"/>
      <c r="B25" s="166"/>
      <c r="C25" s="166"/>
      <c r="D25" s="84" t="s">
        <v>626</v>
      </c>
      <c r="E25" s="85">
        <v>13532.920367395871</v>
      </c>
      <c r="F25" s="85">
        <v>13583.813863604268</v>
      </c>
      <c r="G25" s="85">
        <v>13847.98624476206</v>
      </c>
      <c r="H25" s="85">
        <v>13962.603357103109</v>
      </c>
      <c r="I25" s="85">
        <v>14306.894494432199</v>
      </c>
      <c r="J25" s="85">
        <v>14494.057238376728</v>
      </c>
      <c r="K25" s="85">
        <v>14932.613591164711</v>
      </c>
      <c r="L25" s="85">
        <v>15485.139305669529</v>
      </c>
      <c r="M25" s="85">
        <v>15354.16416508369</v>
      </c>
      <c r="N25" s="85">
        <v>15525.89029979543</v>
      </c>
      <c r="O25" s="85">
        <v>15778.45046099781</v>
      </c>
      <c r="P25" s="85">
        <v>15991.71266640845</v>
      </c>
      <c r="Q25" s="85">
        <v>16092.918636757851</v>
      </c>
      <c r="R25" s="85">
        <v>15922.487343925352</v>
      </c>
      <c r="S25" s="85">
        <v>15272.432562288281</v>
      </c>
      <c r="T25" s="85">
        <v>15421.06021865296</v>
      </c>
      <c r="U25" s="85">
        <v>16012.683341859331</v>
      </c>
      <c r="V25" s="85">
        <v>16537.039226435885</v>
      </c>
      <c r="W25" s="85">
        <v>16475.09474486977</v>
      </c>
      <c r="X25" s="85">
        <v>17943.80873605641</v>
      </c>
      <c r="Y25" s="85">
        <v>16740.206141294748</v>
      </c>
      <c r="Z25" s="85">
        <v>17342.74399970458</v>
      </c>
      <c r="AA25" s="85">
        <v>16922.334176789398</v>
      </c>
      <c r="AB25" s="85">
        <v>16522.497210137732</v>
      </c>
      <c r="AC25" s="85">
        <v>15186.642326846501</v>
      </c>
      <c r="AD25" s="85">
        <v>16229.89648115397</v>
      </c>
      <c r="AE25" s="85">
        <v>15744.747250539003</v>
      </c>
      <c r="AF25" s="85">
        <v>15458.501134177663</v>
      </c>
      <c r="AG25" s="85">
        <v>15503.952804636583</v>
      </c>
      <c r="AH25" s="85">
        <v>14731.053948652352</v>
      </c>
      <c r="AI25" s="85">
        <v>14610.504264640698</v>
      </c>
      <c r="AJ25" s="85">
        <v>14303.439573828009</v>
      </c>
    </row>
    <row r="26" spans="1:36" s="99" customFormat="1">
      <c r="A26" s="167"/>
      <c r="B26" s="166"/>
      <c r="C26" s="166"/>
      <c r="D26" s="84" t="s">
        <v>659</v>
      </c>
      <c r="E26" s="85">
        <v>4776.1830412908976</v>
      </c>
      <c r="F26" s="85">
        <v>5273.8880395173965</v>
      </c>
      <c r="G26" s="85">
        <v>5818.5036389226334</v>
      </c>
      <c r="H26" s="85">
        <v>5722.9998148373734</v>
      </c>
      <c r="I26" s="85">
        <v>6104.6725237425244</v>
      </c>
      <c r="J26" s="85">
        <v>6683.0847299618508</v>
      </c>
      <c r="K26" s="85">
        <v>7241.749073025755</v>
      </c>
      <c r="L26" s="85">
        <v>7725.9804729463049</v>
      </c>
      <c r="M26" s="85">
        <v>8216.0306619165622</v>
      </c>
      <c r="N26" s="85">
        <v>8980.3501383148105</v>
      </c>
      <c r="O26" s="85">
        <v>9633.3152777023479</v>
      </c>
      <c r="P26" s="85">
        <v>9816.3987194342371</v>
      </c>
      <c r="Q26" s="85">
        <v>9442.4228194452098</v>
      </c>
      <c r="R26" s="85">
        <v>9906.2870217923719</v>
      </c>
      <c r="S26" s="85">
        <v>10981.547740105367</v>
      </c>
      <c r="T26" s="85">
        <v>11647.680125693612</v>
      </c>
      <c r="U26" s="85">
        <v>12124.687856980174</v>
      </c>
      <c r="V26" s="85">
        <v>12953.029570925199</v>
      </c>
      <c r="W26" s="85">
        <v>13045.828817479629</v>
      </c>
      <c r="X26" s="85">
        <v>12046.190464076355</v>
      </c>
      <c r="Y26" s="85">
        <v>12701.921333012939</v>
      </c>
      <c r="Z26" s="85">
        <v>13854.1259100159</v>
      </c>
      <c r="AA26" s="85">
        <v>13416.593335788964</v>
      </c>
      <c r="AB26" s="85">
        <v>13537.303531872589</v>
      </c>
      <c r="AC26" s="85">
        <v>14116.993839430752</v>
      </c>
      <c r="AD26" s="85">
        <v>14641.751923867863</v>
      </c>
      <c r="AE26" s="85">
        <v>16302.955185242356</v>
      </c>
      <c r="AF26" s="85">
        <v>17540.382193002861</v>
      </c>
      <c r="AG26" s="85">
        <v>18478.107371411297</v>
      </c>
      <c r="AH26" s="85">
        <v>19124.338145887366</v>
      </c>
      <c r="AI26" s="85">
        <v>6471.0386446301472</v>
      </c>
      <c r="AJ26" s="85">
        <v>8319.7017918192287</v>
      </c>
    </row>
    <row r="27" spans="1:36" s="99" customFormat="1">
      <c r="A27" s="167"/>
      <c r="B27" s="166"/>
      <c r="C27" s="166"/>
      <c r="D27" s="84" t="s">
        <v>660</v>
      </c>
      <c r="E27" s="85">
        <v>11696.78408858</v>
      </c>
      <c r="F27" s="85">
        <v>12404.391762723</v>
      </c>
      <c r="G27" s="85">
        <v>12663.706762677999</v>
      </c>
      <c r="H27" s="85">
        <v>10996.227119615001</v>
      </c>
      <c r="I27" s="85">
        <v>9938.836221440999</v>
      </c>
      <c r="J27" s="85">
        <v>10294.56638767</v>
      </c>
      <c r="K27" s="85">
        <v>14809.361769504998</v>
      </c>
      <c r="L27" s="85">
        <v>18450.789193181998</v>
      </c>
      <c r="M27" s="85">
        <v>19527.024415943997</v>
      </c>
      <c r="N27" s="85">
        <v>18881.944324428998</v>
      </c>
      <c r="O27" s="85">
        <v>19509.736395295</v>
      </c>
      <c r="P27" s="85">
        <v>21779.649038298001</v>
      </c>
      <c r="Q27" s="85">
        <v>22434.25184216</v>
      </c>
      <c r="R27" s="85">
        <v>22995.867693957996</v>
      </c>
      <c r="S27" s="85">
        <v>23704.251120383997</v>
      </c>
      <c r="T27" s="85">
        <v>26107.538892044999</v>
      </c>
      <c r="U27" s="85">
        <v>27303.534811912999</v>
      </c>
      <c r="V27" s="85">
        <v>27996.357441297005</v>
      </c>
      <c r="W27" s="85">
        <v>28979.061665157002</v>
      </c>
      <c r="X27" s="85">
        <v>28779.030045437001</v>
      </c>
      <c r="Y27" s="85">
        <v>27691.457003649997</v>
      </c>
      <c r="Z27" s="85">
        <v>28346.317600031998</v>
      </c>
      <c r="AA27" s="85">
        <v>27615.640087785996</v>
      </c>
      <c r="AB27" s="85">
        <v>23552.126898582999</v>
      </c>
      <c r="AC27" s="85">
        <v>25830.700203742002</v>
      </c>
      <c r="AD27" s="85">
        <v>24599.149394839998</v>
      </c>
      <c r="AE27" s="85">
        <v>24844.734402173999</v>
      </c>
      <c r="AF27" s="85">
        <v>21972.323187008002</v>
      </c>
      <c r="AG27" s="85">
        <v>23137.718548581001</v>
      </c>
      <c r="AH27" s="85">
        <v>23566.383634304999</v>
      </c>
      <c r="AI27" s="85">
        <v>20728.995983075998</v>
      </c>
      <c r="AJ27" s="85">
        <v>23723.495862592001</v>
      </c>
    </row>
    <row r="28" spans="1:36" s="99" customFormat="1">
      <c r="A28" s="167"/>
      <c r="B28" s="166"/>
      <c r="C28" s="166"/>
      <c r="D28" s="84" t="s">
        <v>661</v>
      </c>
      <c r="E28" s="85">
        <v>82618.235931927993</v>
      </c>
      <c r="F28" s="85">
        <v>82668.189757594562</v>
      </c>
      <c r="G28" s="85">
        <v>90228.166262604835</v>
      </c>
      <c r="H28" s="85">
        <v>84167.30933856628</v>
      </c>
      <c r="I28" s="85">
        <v>84051.327259746104</v>
      </c>
      <c r="J28" s="85">
        <v>89484.169366534305</v>
      </c>
      <c r="K28" s="85">
        <v>76347.041191413708</v>
      </c>
      <c r="L28" s="85">
        <v>88807.143781977327</v>
      </c>
      <c r="M28" s="85">
        <v>88316.517135160917</v>
      </c>
      <c r="N28" s="85">
        <v>103641.91790562742</v>
      </c>
      <c r="O28" s="85">
        <v>108262.02445578082</v>
      </c>
      <c r="P28" s="85">
        <v>102369.08429379153</v>
      </c>
      <c r="Q28" s="85">
        <v>116488.58818432236</v>
      </c>
      <c r="R28" s="85">
        <v>109076.11461817984</v>
      </c>
      <c r="S28" s="85">
        <v>119073.11351649728</v>
      </c>
      <c r="T28" s="85">
        <v>128943.37186687261</v>
      </c>
      <c r="U28" s="85">
        <v>124272.32094830871</v>
      </c>
      <c r="V28" s="85">
        <v>130065.80164752297</v>
      </c>
      <c r="W28" s="85">
        <v>112413.83211057393</v>
      </c>
      <c r="X28" s="85">
        <v>94695.213425655209</v>
      </c>
      <c r="Y28" s="85">
        <v>77477.527924744427</v>
      </c>
      <c r="Z28" s="85">
        <v>90536.591187755665</v>
      </c>
      <c r="AA28" s="85">
        <v>96191.756338368956</v>
      </c>
      <c r="AB28" s="85">
        <v>76442.984532070084</v>
      </c>
      <c r="AC28" s="85">
        <v>79807.768478133919</v>
      </c>
      <c r="AD28" s="85">
        <v>89270.154188346627</v>
      </c>
      <c r="AE28" s="85">
        <v>73987.681340405892</v>
      </c>
      <c r="AF28" s="85">
        <v>84130.313221171004</v>
      </c>
      <c r="AG28" s="85">
        <v>74843.132091877837</v>
      </c>
      <c r="AH28" s="85">
        <v>59151.002748408624</v>
      </c>
      <c r="AI28" s="85">
        <v>44581.922133104636</v>
      </c>
      <c r="AJ28" s="85">
        <v>44973.541958315436</v>
      </c>
    </row>
    <row r="29" spans="1:36" s="99" customFormat="1">
      <c r="A29" s="167"/>
      <c r="B29" s="166"/>
      <c r="C29" s="166"/>
      <c r="D29" s="84" t="s">
        <v>662</v>
      </c>
      <c r="E29" s="85">
        <v>17629.241565249999</v>
      </c>
      <c r="F29" s="85">
        <v>19866.117973334</v>
      </c>
      <c r="G29" s="85">
        <v>20399.090418009997</v>
      </c>
      <c r="H29" s="85">
        <v>19576.870886187</v>
      </c>
      <c r="I29" s="85">
        <v>20569.374085698</v>
      </c>
      <c r="J29" s="85">
        <v>20354.005717761</v>
      </c>
      <c r="K29" s="85">
        <v>21374.442140875999</v>
      </c>
      <c r="L29" s="85">
        <v>21489.180836391002</v>
      </c>
      <c r="M29" s="85">
        <v>22096.701626717</v>
      </c>
      <c r="N29" s="85">
        <v>23487.437546817</v>
      </c>
      <c r="O29" s="85">
        <v>25163.921615915999</v>
      </c>
      <c r="P29" s="85">
        <v>26071.04618351</v>
      </c>
      <c r="Q29" s="85">
        <v>26773.146502602998</v>
      </c>
      <c r="R29" s="85">
        <v>27823.403571026</v>
      </c>
      <c r="S29" s="85">
        <v>29849.420557538997</v>
      </c>
      <c r="T29" s="85">
        <v>30926.152532536013</v>
      </c>
      <c r="U29" s="85">
        <v>33148.010249401632</v>
      </c>
      <c r="V29" s="85">
        <v>30822.620103750814</v>
      </c>
      <c r="W29" s="85">
        <v>30815.157045456581</v>
      </c>
      <c r="X29" s="85">
        <v>31408.165480196221</v>
      </c>
      <c r="Y29" s="85">
        <v>35180.928115821102</v>
      </c>
      <c r="Z29" s="85">
        <v>32211.302443668686</v>
      </c>
      <c r="AA29" s="85">
        <v>30450.867166672684</v>
      </c>
      <c r="AB29" s="85">
        <v>27377.855832591318</v>
      </c>
      <c r="AC29" s="85">
        <v>25021.2522118466</v>
      </c>
      <c r="AD29" s="85">
        <v>26117.494625313804</v>
      </c>
      <c r="AE29" s="85">
        <v>25618.462715151825</v>
      </c>
      <c r="AF29" s="85">
        <v>26058.359586818951</v>
      </c>
      <c r="AG29" s="85">
        <v>27660.608574840335</v>
      </c>
      <c r="AH29" s="85">
        <v>25589.166582384281</v>
      </c>
      <c r="AI29" s="85">
        <v>25293.359823956787</v>
      </c>
      <c r="AJ29" s="85">
        <v>26056.300448966686</v>
      </c>
    </row>
    <row r="30" spans="1:36" s="99" customFormat="1">
      <c r="A30" s="167"/>
      <c r="B30" s="166"/>
      <c r="C30" s="166"/>
      <c r="D30" s="84" t="s">
        <v>663</v>
      </c>
      <c r="E30" s="85">
        <v>-33895.992673356159</v>
      </c>
      <c r="F30" s="85">
        <v>-34072.888183393894</v>
      </c>
      <c r="G30" s="85">
        <v>-34225.250075344426</v>
      </c>
      <c r="H30" s="85">
        <v>-35390.934415395146</v>
      </c>
      <c r="I30" s="85">
        <v>-34152.991513052664</v>
      </c>
      <c r="J30" s="85">
        <v>-36434.795097722672</v>
      </c>
      <c r="K30" s="85">
        <v>-37241.348764119444</v>
      </c>
      <c r="L30" s="85">
        <v>-37183.446230207512</v>
      </c>
      <c r="M30" s="85">
        <v>-37866.279657457671</v>
      </c>
      <c r="N30" s="85">
        <v>-41436.935174726685</v>
      </c>
      <c r="O30" s="85">
        <v>-43396.79766484</v>
      </c>
      <c r="P30" s="85">
        <v>-45304.751616135582</v>
      </c>
      <c r="Q30" s="85">
        <v>-44346.750048940652</v>
      </c>
      <c r="R30" s="85">
        <v>-43878.292031243021</v>
      </c>
      <c r="S30" s="85">
        <v>-44632.199648630158</v>
      </c>
      <c r="T30" s="85">
        <v>-44381.668974939639</v>
      </c>
      <c r="U30" s="85">
        <v>-46760.388944441191</v>
      </c>
      <c r="V30" s="85">
        <v>-44167.225757143264</v>
      </c>
      <c r="W30" s="85">
        <v>-44057.728518806274</v>
      </c>
      <c r="X30" s="85">
        <v>-41656.005892680005</v>
      </c>
      <c r="Y30" s="85">
        <v>-44144.858663544117</v>
      </c>
      <c r="Z30" s="85">
        <v>-43560.830694345059</v>
      </c>
      <c r="AA30" s="85">
        <v>-41045.417328842072</v>
      </c>
      <c r="AB30" s="85">
        <v>-40261.857416118764</v>
      </c>
      <c r="AC30" s="85">
        <v>-42133.177421203589</v>
      </c>
      <c r="AD30" s="85">
        <v>-44558.514801286728</v>
      </c>
      <c r="AE30" s="85">
        <v>-44787.787691871046</v>
      </c>
      <c r="AF30" s="85">
        <v>-45306.658999078565</v>
      </c>
      <c r="AG30" s="85">
        <v>-46139.407243854694</v>
      </c>
      <c r="AH30" s="85">
        <v>-45229.386978821822</v>
      </c>
      <c r="AI30" s="85">
        <v>-44094.757126680066</v>
      </c>
      <c r="AJ30" s="85">
        <v>-44521.985936185898</v>
      </c>
    </row>
    <row r="31" spans="1:36" s="99" customFormat="1">
      <c r="A31" s="167"/>
      <c r="B31" s="166"/>
      <c r="C31" s="166"/>
      <c r="D31" s="84" t="s">
        <v>625</v>
      </c>
      <c r="E31" s="85">
        <v>9092.3959618190001</v>
      </c>
      <c r="F31" s="85">
        <v>9412.2780153950007</v>
      </c>
      <c r="G31" s="85">
        <v>9704.5478081180008</v>
      </c>
      <c r="H31" s="85">
        <v>9711.7706339809993</v>
      </c>
      <c r="I31" s="85">
        <v>9757.5868936639999</v>
      </c>
      <c r="J31" s="85">
        <v>9742.421725993001</v>
      </c>
      <c r="K31" s="85">
        <v>9790.2851060719986</v>
      </c>
      <c r="L31" s="85">
        <v>9823.9583540390013</v>
      </c>
      <c r="M31" s="85">
        <v>10019.500965016001</v>
      </c>
      <c r="N31" s="85">
        <v>10406.039751900002</v>
      </c>
      <c r="O31" s="85">
        <v>10625.692914003002</v>
      </c>
      <c r="P31" s="85">
        <v>10665.628240587999</v>
      </c>
      <c r="Q31" s="85">
        <v>10807.426229340001</v>
      </c>
      <c r="R31" s="85">
        <v>11667.328067053</v>
      </c>
      <c r="S31" s="85">
        <v>12100.694512075001</v>
      </c>
      <c r="T31" s="85">
        <v>11743.534052411</v>
      </c>
      <c r="U31" s="85">
        <v>11802.324525639</v>
      </c>
      <c r="V31" s="85">
        <v>11897.654274481001</v>
      </c>
      <c r="W31" s="85">
        <v>11267.347588675</v>
      </c>
      <c r="X31" s="85">
        <v>10971.532966278002</v>
      </c>
      <c r="Y31" s="85">
        <v>11190.308403993</v>
      </c>
      <c r="Z31" s="85">
        <v>11950.430250516001</v>
      </c>
      <c r="AA31" s="85">
        <v>12369.132141172999</v>
      </c>
      <c r="AB31" s="85">
        <v>12277.253023407</v>
      </c>
      <c r="AC31" s="85">
        <v>13530.977565412002</v>
      </c>
      <c r="AD31" s="85">
        <v>12711.915163155001</v>
      </c>
      <c r="AE31" s="85">
        <v>12580.229667865999</v>
      </c>
      <c r="AF31" s="85">
        <v>12466.390705919001</v>
      </c>
      <c r="AG31" s="85">
        <v>12539.638844313002</v>
      </c>
      <c r="AH31" s="85">
        <v>12752.418793447001</v>
      </c>
      <c r="AI31" s="85">
        <v>12699.168576900998</v>
      </c>
      <c r="AJ31" s="85">
        <v>12819.729045009</v>
      </c>
    </row>
    <row r="32" spans="1:36" s="87" customFormat="1" ht="15" thickBot="1">
      <c r="A32" s="86"/>
      <c r="C32" s="88"/>
    </row>
    <row r="33" spans="1:36" ht="15" thickBot="1"/>
    <row r="34" spans="1:36" s="76" customFormat="1">
      <c r="A34" s="95" t="s">
        <v>167</v>
      </c>
      <c r="B34" s="74"/>
      <c r="C34" s="74"/>
      <c r="D34" s="74"/>
      <c r="E34" s="75" t="s">
        <v>633</v>
      </c>
      <c r="F34" s="75" t="s">
        <v>634</v>
      </c>
      <c r="G34" s="75" t="s">
        <v>635</v>
      </c>
      <c r="H34" s="75" t="s">
        <v>636</v>
      </c>
      <c r="I34" s="75" t="s">
        <v>637</v>
      </c>
      <c r="J34" s="75" t="s">
        <v>638</v>
      </c>
      <c r="K34" s="75" t="s">
        <v>639</v>
      </c>
      <c r="L34" s="75" t="s">
        <v>640</v>
      </c>
      <c r="M34" s="75" t="s">
        <v>641</v>
      </c>
      <c r="N34" s="75" t="s">
        <v>642</v>
      </c>
      <c r="O34" s="75" t="s">
        <v>643</v>
      </c>
      <c r="P34" s="75" t="s">
        <v>644</v>
      </c>
      <c r="Q34" s="75" t="s">
        <v>645</v>
      </c>
      <c r="R34" s="75" t="s">
        <v>646</v>
      </c>
      <c r="S34" s="75" t="s">
        <v>647</v>
      </c>
      <c r="T34" s="75" t="s">
        <v>648</v>
      </c>
      <c r="U34" s="75" t="s">
        <v>649</v>
      </c>
      <c r="V34" s="75" t="s">
        <v>650</v>
      </c>
      <c r="W34" s="75" t="s">
        <v>651</v>
      </c>
      <c r="X34" s="75" t="s">
        <v>652</v>
      </c>
      <c r="Y34" s="75" t="s">
        <v>43</v>
      </c>
      <c r="Z34" s="75" t="s">
        <v>44</v>
      </c>
      <c r="AA34" s="75" t="s">
        <v>45</v>
      </c>
      <c r="AB34" s="75" t="s">
        <v>46</v>
      </c>
      <c r="AC34" s="75" t="s">
        <v>47</v>
      </c>
      <c r="AD34" s="75" t="s">
        <v>48</v>
      </c>
      <c r="AE34" s="75" t="s">
        <v>49</v>
      </c>
      <c r="AF34" s="75" t="s">
        <v>50</v>
      </c>
      <c r="AG34" s="75" t="s">
        <v>51</v>
      </c>
      <c r="AH34" s="75" t="s">
        <v>52</v>
      </c>
      <c r="AI34" s="75" t="s">
        <v>653</v>
      </c>
      <c r="AJ34" s="75" t="s">
        <v>654</v>
      </c>
    </row>
    <row r="35" spans="1:36">
      <c r="A35" s="37"/>
      <c r="E35" s="81">
        <v>45201.271955523727</v>
      </c>
      <c r="F35" s="81">
        <v>49584.328804680365</v>
      </c>
      <c r="G35" s="81">
        <v>47514.11935382949</v>
      </c>
      <c r="H35" s="81">
        <v>46387.367537571197</v>
      </c>
      <c r="I35" s="81">
        <v>51833.653478527231</v>
      </c>
      <c r="J35" s="81">
        <v>59592.08368829143</v>
      </c>
      <c r="K35" s="81">
        <v>54440.639149288865</v>
      </c>
      <c r="L35" s="81">
        <v>53723.723063890575</v>
      </c>
      <c r="M35" s="81">
        <v>53744.411693683214</v>
      </c>
      <c r="N35" s="81">
        <v>55622.040574670493</v>
      </c>
      <c r="O35" s="81">
        <v>58814.523218887523</v>
      </c>
      <c r="P35" s="81">
        <v>61200.995734276315</v>
      </c>
      <c r="Q35" s="81">
        <v>63902.364173885435</v>
      </c>
      <c r="R35" s="81">
        <v>68666.33437095127</v>
      </c>
      <c r="S35" s="81">
        <v>68673.619945408063</v>
      </c>
      <c r="T35" s="81">
        <v>69884.339023058128</v>
      </c>
      <c r="U35" s="81">
        <v>59547.355950587975</v>
      </c>
      <c r="V35" s="81">
        <v>61578.799654857823</v>
      </c>
      <c r="W35" s="81">
        <v>58092.766095180028</v>
      </c>
      <c r="X35" s="81">
        <v>48048.631344341658</v>
      </c>
      <c r="Y35" s="81">
        <v>49845.087939203178</v>
      </c>
      <c r="Z35" s="81">
        <v>46834.35653201407</v>
      </c>
      <c r="AA35" s="81">
        <v>45672.344967591795</v>
      </c>
      <c r="AB35" s="81">
        <v>42541.594358791495</v>
      </c>
      <c r="AC35" s="81">
        <v>39703.331060892051</v>
      </c>
      <c r="AD35" s="81">
        <v>42193.86186472368</v>
      </c>
      <c r="AE35" s="81">
        <v>44167.711499651676</v>
      </c>
      <c r="AF35" s="81">
        <v>45844.957106303926</v>
      </c>
      <c r="AG35" s="81">
        <v>47081.171280841329</v>
      </c>
      <c r="AH35" s="81">
        <v>46924.812212784396</v>
      </c>
      <c r="AI35" s="81">
        <v>43571.68173705037</v>
      </c>
      <c r="AJ35" s="81">
        <v>46696.837893751013</v>
      </c>
    </row>
    <row r="36" spans="1:36">
      <c r="A36" s="37"/>
      <c r="E36" s="11">
        <f>E24-E35</f>
        <v>27963.524545473076</v>
      </c>
      <c r="F36" s="11">
        <f t="shared" ref="F36:AJ36" si="3">F24-F35</f>
        <v>26637.425725917084</v>
      </c>
      <c r="G36" s="11">
        <f t="shared" si="3"/>
        <v>25314.343768016974</v>
      </c>
      <c r="H36" s="11">
        <f t="shared" si="3"/>
        <v>24347.71517496858</v>
      </c>
      <c r="I36" s="11">
        <f t="shared" si="3"/>
        <v>28316.698347238773</v>
      </c>
      <c r="J36" s="11">
        <f t="shared" si="3"/>
        <v>29873.232838546508</v>
      </c>
      <c r="K36" s="11">
        <f t="shared" si="3"/>
        <v>30789.512808120911</v>
      </c>
      <c r="L36" s="11">
        <f t="shared" si="3"/>
        <v>32966.817774597192</v>
      </c>
      <c r="M36" s="11">
        <f t="shared" si="3"/>
        <v>34761.485365242057</v>
      </c>
      <c r="N36" s="11">
        <f t="shared" si="3"/>
        <v>37494.554137032464</v>
      </c>
      <c r="O36" s="11">
        <f t="shared" si="3"/>
        <v>39386.601567285092</v>
      </c>
      <c r="P36" s="11">
        <f t="shared" si="3"/>
        <v>36972.600569727314</v>
      </c>
      <c r="Q36" s="11">
        <f t="shared" si="3"/>
        <v>36614.453883528549</v>
      </c>
      <c r="R36" s="11">
        <f t="shared" si="3"/>
        <v>39278.199464135454</v>
      </c>
      <c r="S36" s="11">
        <f t="shared" si="3"/>
        <v>40388.69221194186</v>
      </c>
      <c r="T36" s="11">
        <f t="shared" si="3"/>
        <v>43104.394506025506</v>
      </c>
      <c r="U36" s="11">
        <f t="shared" si="3"/>
        <v>46032.631557752298</v>
      </c>
      <c r="V36" s="11">
        <f t="shared" si="3"/>
        <v>47581.342356329857</v>
      </c>
      <c r="W36" s="11">
        <f t="shared" si="3"/>
        <v>44601.284277717241</v>
      </c>
      <c r="X36" s="11">
        <f t="shared" si="3"/>
        <v>38004.353639508758</v>
      </c>
      <c r="Y36" s="11">
        <f t="shared" si="3"/>
        <v>39094.183127669457</v>
      </c>
      <c r="Z36" s="11">
        <f t="shared" si="3"/>
        <v>36350.022050208478</v>
      </c>
      <c r="AA36" s="11">
        <f t="shared" si="3"/>
        <v>34743.051912867275</v>
      </c>
      <c r="AB36" s="11">
        <f t="shared" si="3"/>
        <v>33614.933832220704</v>
      </c>
      <c r="AC36" s="11">
        <f t="shared" si="3"/>
        <v>35454.420107973165</v>
      </c>
      <c r="AD36" s="11">
        <f t="shared" si="3"/>
        <v>30117.647659209928</v>
      </c>
      <c r="AE36" s="11">
        <f t="shared" si="3"/>
        <v>29649.124571502223</v>
      </c>
      <c r="AF36" s="11">
        <f t="shared" si="3"/>
        <v>27410.208124806937</v>
      </c>
      <c r="AG36" s="11">
        <f t="shared" si="3"/>
        <v>27009.259597414537</v>
      </c>
      <c r="AH36" s="11">
        <f t="shared" si="3"/>
        <v>25341.780038653727</v>
      </c>
      <c r="AI36" s="11">
        <f t="shared" si="3"/>
        <v>22939.34049449634</v>
      </c>
      <c r="AJ36" s="11">
        <f t="shared" si="3"/>
        <v>24126.533352102924</v>
      </c>
    </row>
    <row r="37" spans="1:36">
      <c r="A37" s="37"/>
      <c r="D37" t="str">
        <f>D27</f>
        <v>International shipping</v>
      </c>
      <c r="E37" s="24">
        <f t="shared" ref="E37:AJ37" si="4">E27</f>
        <v>11696.78408858</v>
      </c>
      <c r="F37" s="24">
        <f t="shared" si="4"/>
        <v>12404.391762723</v>
      </c>
      <c r="G37" s="24">
        <f t="shared" si="4"/>
        <v>12663.706762677999</v>
      </c>
      <c r="H37" s="24">
        <f t="shared" si="4"/>
        <v>10996.227119615001</v>
      </c>
      <c r="I37" s="24">
        <f t="shared" si="4"/>
        <v>9938.836221440999</v>
      </c>
      <c r="J37" s="24">
        <f t="shared" si="4"/>
        <v>10294.56638767</v>
      </c>
      <c r="K37" s="24">
        <f t="shared" si="4"/>
        <v>14809.361769504998</v>
      </c>
      <c r="L37" s="24">
        <f t="shared" si="4"/>
        <v>18450.789193181998</v>
      </c>
      <c r="M37" s="24">
        <f t="shared" si="4"/>
        <v>19527.024415943997</v>
      </c>
      <c r="N37" s="24">
        <f t="shared" si="4"/>
        <v>18881.944324428998</v>
      </c>
      <c r="O37" s="24">
        <f t="shared" si="4"/>
        <v>19509.736395295</v>
      </c>
      <c r="P37" s="24">
        <f t="shared" si="4"/>
        <v>21779.649038298001</v>
      </c>
      <c r="Q37" s="24">
        <f t="shared" si="4"/>
        <v>22434.25184216</v>
      </c>
      <c r="R37" s="24">
        <f t="shared" si="4"/>
        <v>22995.867693957996</v>
      </c>
      <c r="S37" s="24">
        <f t="shared" si="4"/>
        <v>23704.251120383997</v>
      </c>
      <c r="T37" s="24">
        <f t="shared" si="4"/>
        <v>26107.538892044999</v>
      </c>
      <c r="U37" s="24">
        <f t="shared" si="4"/>
        <v>27303.534811912999</v>
      </c>
      <c r="V37" s="24">
        <f t="shared" si="4"/>
        <v>27996.357441297005</v>
      </c>
      <c r="W37" s="24">
        <f t="shared" si="4"/>
        <v>28979.061665157002</v>
      </c>
      <c r="X37" s="24">
        <f t="shared" si="4"/>
        <v>28779.030045437001</v>
      </c>
      <c r="Y37" s="24">
        <f t="shared" si="4"/>
        <v>27691.457003649997</v>
      </c>
      <c r="Z37" s="24">
        <f t="shared" si="4"/>
        <v>28346.317600031998</v>
      </c>
      <c r="AA37" s="24">
        <f t="shared" si="4"/>
        <v>27615.640087785996</v>
      </c>
      <c r="AB37" s="24">
        <f t="shared" si="4"/>
        <v>23552.126898582999</v>
      </c>
      <c r="AC37" s="24">
        <f t="shared" si="4"/>
        <v>25830.700203742002</v>
      </c>
      <c r="AD37" s="24">
        <f t="shared" si="4"/>
        <v>24599.149394839998</v>
      </c>
      <c r="AE37" s="24">
        <f t="shared" si="4"/>
        <v>24844.734402173999</v>
      </c>
      <c r="AF37" s="24">
        <f t="shared" si="4"/>
        <v>21972.323187008002</v>
      </c>
      <c r="AG37" s="24">
        <f t="shared" si="4"/>
        <v>23137.718548581001</v>
      </c>
      <c r="AH37" s="24">
        <f t="shared" si="4"/>
        <v>23566.383634304999</v>
      </c>
      <c r="AI37" s="24">
        <f t="shared" si="4"/>
        <v>20728.995983075998</v>
      </c>
      <c r="AJ37" s="24">
        <f t="shared" si="4"/>
        <v>23723.495862592001</v>
      </c>
    </row>
    <row r="38" spans="1:36">
      <c r="A38" s="37"/>
      <c r="D38" t="str">
        <f>D23</f>
        <v>Domestic transport</v>
      </c>
      <c r="E38" s="24">
        <f t="shared" ref="E38:AJ38" si="5">E23</f>
        <v>58650.10486052584</v>
      </c>
      <c r="F38" s="24">
        <f t="shared" si="5"/>
        <v>62051.1497892556</v>
      </c>
      <c r="G38" s="24">
        <f t="shared" si="5"/>
        <v>66072.286898261562</v>
      </c>
      <c r="H38" s="24">
        <f t="shared" si="5"/>
        <v>65745.792191567161</v>
      </c>
      <c r="I38" s="24">
        <f t="shared" si="5"/>
        <v>69682.554632763567</v>
      </c>
      <c r="J38" s="24">
        <f t="shared" si="5"/>
        <v>70678.586701696855</v>
      </c>
      <c r="K38" s="24">
        <f t="shared" si="5"/>
        <v>75485.304342553209</v>
      </c>
      <c r="L38" s="24">
        <f t="shared" si="5"/>
        <v>74984.969894469308</v>
      </c>
      <c r="M38" s="24">
        <f t="shared" si="5"/>
        <v>81613.847719329744</v>
      </c>
      <c r="N38" s="24">
        <f t="shared" si="5"/>
        <v>85280.35899990944</v>
      </c>
      <c r="O38" s="24">
        <f t="shared" si="5"/>
        <v>86490.991034864986</v>
      </c>
      <c r="P38" s="24">
        <f t="shared" si="5"/>
        <v>90325.657952296708</v>
      </c>
      <c r="Q38" s="24">
        <f t="shared" si="5"/>
        <v>92063.372612476713</v>
      </c>
      <c r="R38" s="24">
        <f t="shared" si="5"/>
        <v>96590.924982919518</v>
      </c>
      <c r="S38" s="24">
        <f t="shared" si="5"/>
        <v>100258.07724890081</v>
      </c>
      <c r="T38" s="24">
        <f t="shared" si="5"/>
        <v>102839.82815095964</v>
      </c>
      <c r="U38" s="24">
        <f t="shared" si="5"/>
        <v>106131.23066791732</v>
      </c>
      <c r="V38" s="24">
        <f t="shared" si="5"/>
        <v>108480.73410418602</v>
      </c>
      <c r="W38" s="24">
        <f t="shared" si="5"/>
        <v>102547.88526857387</v>
      </c>
      <c r="X38" s="24">
        <f t="shared" si="5"/>
        <v>95257.420857674704</v>
      </c>
      <c r="Y38" s="24">
        <f t="shared" si="5"/>
        <v>91915.84060513576</v>
      </c>
      <c r="Z38" s="24">
        <f t="shared" si="5"/>
        <v>86718.379363546061</v>
      </c>
      <c r="AA38" s="24">
        <f t="shared" si="5"/>
        <v>79535.973179192893</v>
      </c>
      <c r="AB38" s="24">
        <f t="shared" si="5"/>
        <v>80337.106709752028</v>
      </c>
      <c r="AC38" s="24">
        <f t="shared" si="5"/>
        <v>80611.878042500364</v>
      </c>
      <c r="AD38" s="24">
        <f t="shared" si="5"/>
        <v>83746.191656133728</v>
      </c>
      <c r="AE38" s="24">
        <f t="shared" si="5"/>
        <v>86596.429034154527</v>
      </c>
      <c r="AF38" s="24">
        <f t="shared" si="5"/>
        <v>89249.966121950099</v>
      </c>
      <c r="AG38" s="24">
        <f t="shared" si="5"/>
        <v>90295.918959313989</v>
      </c>
      <c r="AH38" s="24">
        <f t="shared" si="5"/>
        <v>91425.575554739626</v>
      </c>
      <c r="AI38" s="24">
        <f t="shared" si="5"/>
        <v>73873.433114716667</v>
      </c>
      <c r="AJ38" s="24">
        <f t="shared" si="5"/>
        <v>85502.041894040274</v>
      </c>
    </row>
    <row r="39" spans="1:36">
      <c r="A39" s="37"/>
      <c r="D39" t="str">
        <f>D28</f>
        <v>Energy supply</v>
      </c>
      <c r="E39" s="24">
        <f t="shared" ref="E39:AJ40" si="6">E28</f>
        <v>82618.235931927993</v>
      </c>
      <c r="F39" s="24">
        <f t="shared" si="6"/>
        <v>82668.189757594562</v>
      </c>
      <c r="G39" s="24">
        <f t="shared" si="6"/>
        <v>90228.166262604835</v>
      </c>
      <c r="H39" s="24">
        <f t="shared" si="6"/>
        <v>84167.30933856628</v>
      </c>
      <c r="I39" s="24">
        <f t="shared" si="6"/>
        <v>84051.327259746104</v>
      </c>
      <c r="J39" s="24">
        <f t="shared" si="6"/>
        <v>89484.169366534305</v>
      </c>
      <c r="K39" s="24">
        <f t="shared" si="6"/>
        <v>76347.041191413708</v>
      </c>
      <c r="L39" s="24">
        <f t="shared" si="6"/>
        <v>88807.143781977327</v>
      </c>
      <c r="M39" s="24">
        <f t="shared" si="6"/>
        <v>88316.517135160917</v>
      </c>
      <c r="N39" s="24">
        <f t="shared" si="6"/>
        <v>103641.91790562742</v>
      </c>
      <c r="O39" s="24">
        <f t="shared" si="6"/>
        <v>108262.02445578082</v>
      </c>
      <c r="P39" s="24">
        <f t="shared" si="6"/>
        <v>102369.08429379153</v>
      </c>
      <c r="Q39" s="24">
        <f t="shared" si="6"/>
        <v>116488.58818432236</v>
      </c>
      <c r="R39" s="24">
        <f t="shared" si="6"/>
        <v>109076.11461817984</v>
      </c>
      <c r="S39" s="24">
        <f t="shared" si="6"/>
        <v>119073.11351649728</v>
      </c>
      <c r="T39" s="24">
        <f t="shared" si="6"/>
        <v>128943.37186687261</v>
      </c>
      <c r="U39" s="24">
        <f t="shared" si="6"/>
        <v>124272.32094830871</v>
      </c>
      <c r="V39" s="24">
        <f t="shared" si="6"/>
        <v>130065.80164752297</v>
      </c>
      <c r="W39" s="24">
        <f t="shared" si="6"/>
        <v>112413.83211057393</v>
      </c>
      <c r="X39" s="24">
        <f t="shared" si="6"/>
        <v>94695.213425655209</v>
      </c>
      <c r="Y39" s="24">
        <f t="shared" si="6"/>
        <v>77477.527924744427</v>
      </c>
      <c r="Z39" s="24">
        <f t="shared" si="6"/>
        <v>90536.591187755665</v>
      </c>
      <c r="AA39" s="24">
        <f t="shared" si="6"/>
        <v>96191.756338368956</v>
      </c>
      <c r="AB39" s="24">
        <f t="shared" si="6"/>
        <v>76442.984532070084</v>
      </c>
      <c r="AC39" s="24">
        <f t="shared" si="6"/>
        <v>79807.768478133919</v>
      </c>
      <c r="AD39" s="24">
        <f t="shared" si="6"/>
        <v>89270.154188346627</v>
      </c>
      <c r="AE39" s="24">
        <f t="shared" si="6"/>
        <v>73987.681340405892</v>
      </c>
      <c r="AF39" s="24">
        <f t="shared" si="6"/>
        <v>84130.313221171004</v>
      </c>
      <c r="AG39" s="24">
        <f t="shared" si="6"/>
        <v>74843.132091877837</v>
      </c>
      <c r="AH39" s="24">
        <f t="shared" si="6"/>
        <v>59151.002748408624</v>
      </c>
      <c r="AI39" s="24">
        <f t="shared" si="6"/>
        <v>44581.922133104636</v>
      </c>
      <c r="AJ39" s="24">
        <f t="shared" si="6"/>
        <v>44973.541958315436</v>
      </c>
    </row>
    <row r="40" spans="1:36">
      <c r="A40" s="37"/>
      <c r="D40" t="str">
        <f>D29</f>
        <v>Residential and commercial</v>
      </c>
      <c r="E40" s="24">
        <f t="shared" si="6"/>
        <v>17629.241565249999</v>
      </c>
      <c r="F40" s="24">
        <f t="shared" si="6"/>
        <v>19866.117973334</v>
      </c>
      <c r="G40" s="24">
        <f t="shared" si="6"/>
        <v>20399.090418009997</v>
      </c>
      <c r="H40" s="24">
        <f t="shared" si="6"/>
        <v>19576.870886187</v>
      </c>
      <c r="I40" s="24">
        <f t="shared" si="6"/>
        <v>20569.374085698</v>
      </c>
      <c r="J40" s="24">
        <f t="shared" si="6"/>
        <v>20354.005717761</v>
      </c>
      <c r="K40" s="24">
        <f t="shared" si="6"/>
        <v>21374.442140875999</v>
      </c>
      <c r="L40" s="24">
        <f t="shared" si="6"/>
        <v>21489.180836391002</v>
      </c>
      <c r="M40" s="24">
        <f t="shared" si="6"/>
        <v>22096.701626717</v>
      </c>
      <c r="N40" s="24">
        <f t="shared" si="6"/>
        <v>23487.437546817</v>
      </c>
      <c r="O40" s="24">
        <f t="shared" si="6"/>
        <v>25163.921615915999</v>
      </c>
      <c r="P40" s="24">
        <f t="shared" si="6"/>
        <v>26071.04618351</v>
      </c>
      <c r="Q40" s="24">
        <f t="shared" si="6"/>
        <v>26773.146502602998</v>
      </c>
      <c r="R40" s="24">
        <f t="shared" si="6"/>
        <v>27823.403571026</v>
      </c>
      <c r="S40" s="24">
        <f t="shared" si="6"/>
        <v>29849.420557538997</v>
      </c>
      <c r="T40" s="24">
        <f t="shared" si="6"/>
        <v>30926.152532536013</v>
      </c>
      <c r="U40" s="24">
        <f t="shared" si="6"/>
        <v>33148.010249401632</v>
      </c>
      <c r="V40" s="24">
        <f t="shared" si="6"/>
        <v>30822.620103750814</v>
      </c>
      <c r="W40" s="24">
        <f t="shared" si="6"/>
        <v>30815.157045456581</v>
      </c>
      <c r="X40" s="24">
        <f t="shared" si="6"/>
        <v>31408.165480196221</v>
      </c>
      <c r="Y40" s="24">
        <f t="shared" si="6"/>
        <v>35180.928115821102</v>
      </c>
      <c r="Z40" s="24">
        <f t="shared" si="6"/>
        <v>32211.302443668686</v>
      </c>
      <c r="AA40" s="24">
        <f t="shared" si="6"/>
        <v>30450.867166672684</v>
      </c>
      <c r="AB40" s="24">
        <f t="shared" si="6"/>
        <v>27377.855832591318</v>
      </c>
      <c r="AC40" s="24">
        <f t="shared" si="6"/>
        <v>25021.2522118466</v>
      </c>
      <c r="AD40" s="24">
        <f t="shared" si="6"/>
        <v>26117.494625313804</v>
      </c>
      <c r="AE40" s="24">
        <f t="shared" si="6"/>
        <v>25618.462715151825</v>
      </c>
      <c r="AF40" s="24">
        <f t="shared" si="6"/>
        <v>26058.359586818951</v>
      </c>
      <c r="AG40" s="24">
        <f t="shared" si="6"/>
        <v>27660.608574840335</v>
      </c>
      <c r="AH40" s="24">
        <f t="shared" si="6"/>
        <v>25589.166582384281</v>
      </c>
      <c r="AI40" s="24">
        <f t="shared" si="6"/>
        <v>25293.359823956787</v>
      </c>
      <c r="AJ40" s="24">
        <f t="shared" si="6"/>
        <v>26056.300448966686</v>
      </c>
    </row>
    <row r="41" spans="1:36">
      <c r="A41" s="37"/>
      <c r="D41" t="str">
        <f>D22</f>
        <v>Agriculture</v>
      </c>
      <c r="E41" s="24">
        <f t="shared" ref="E41:AJ41" si="7">E22</f>
        <v>33022.577176110004</v>
      </c>
      <c r="F41" s="24">
        <f t="shared" si="7"/>
        <v>31639.499186831003</v>
      </c>
      <c r="G41" s="24">
        <f t="shared" si="7"/>
        <v>31753.300704193</v>
      </c>
      <c r="H41" s="24">
        <f t="shared" si="7"/>
        <v>30833.983686132</v>
      </c>
      <c r="I41" s="24">
        <f t="shared" si="7"/>
        <v>32367.437982374999</v>
      </c>
      <c r="J41" s="24">
        <f t="shared" si="7"/>
        <v>32792.489192088004</v>
      </c>
      <c r="K41" s="24">
        <f t="shared" si="7"/>
        <v>35383.425756258999</v>
      </c>
      <c r="L41" s="24">
        <f t="shared" si="7"/>
        <v>35338.717778352999</v>
      </c>
      <c r="M41" s="24">
        <f t="shared" si="7"/>
        <v>36276.347606229996</v>
      </c>
      <c r="N41" s="24">
        <f t="shared" si="7"/>
        <v>36904.398132794995</v>
      </c>
      <c r="O41" s="24">
        <f t="shared" si="7"/>
        <v>38754.155770437996</v>
      </c>
      <c r="P41" s="24">
        <f t="shared" si="7"/>
        <v>38446.110121389</v>
      </c>
      <c r="Q41" s="24">
        <f t="shared" si="7"/>
        <v>37980.176107041996</v>
      </c>
      <c r="R41" s="24">
        <f t="shared" si="7"/>
        <v>38903.975511696</v>
      </c>
      <c r="S41" s="24">
        <f t="shared" si="7"/>
        <v>37973.690648621996</v>
      </c>
      <c r="T41" s="24">
        <f t="shared" si="7"/>
        <v>35896.951937820006</v>
      </c>
      <c r="U41" s="24">
        <f t="shared" si="7"/>
        <v>35150.176093751004</v>
      </c>
      <c r="V41" s="24">
        <f t="shared" si="7"/>
        <v>35867.806859805001</v>
      </c>
      <c r="W41" s="24">
        <f t="shared" si="7"/>
        <v>32961.151011788999</v>
      </c>
      <c r="X41" s="24">
        <f t="shared" si="7"/>
        <v>33482.000345836001</v>
      </c>
      <c r="Y41" s="24">
        <f t="shared" si="7"/>
        <v>33208.196999255997</v>
      </c>
      <c r="Z41" s="24">
        <f t="shared" si="7"/>
        <v>32688.327460790002</v>
      </c>
      <c r="AA41" s="24">
        <f t="shared" si="7"/>
        <v>31623.806467525003</v>
      </c>
      <c r="AB41" s="24">
        <f t="shared" si="7"/>
        <v>31338.106995234</v>
      </c>
      <c r="AC41" s="24">
        <f t="shared" si="7"/>
        <v>32621.16456098</v>
      </c>
      <c r="AD41" s="24">
        <f t="shared" si="7"/>
        <v>33236.246041801001</v>
      </c>
      <c r="AE41" s="24">
        <f t="shared" si="7"/>
        <v>33305.309639839004</v>
      </c>
      <c r="AF41" s="24">
        <f t="shared" si="7"/>
        <v>34084.825013850001</v>
      </c>
      <c r="AG41" s="24">
        <f t="shared" si="7"/>
        <v>33971.411880061001</v>
      </c>
      <c r="AH41" s="24">
        <f t="shared" si="7"/>
        <v>33898.356661054997</v>
      </c>
      <c r="AI41" s="24">
        <f t="shared" si="7"/>
        <v>34674.951976222001</v>
      </c>
      <c r="AJ41" s="24">
        <f t="shared" si="7"/>
        <v>34369.391345314005</v>
      </c>
    </row>
    <row r="42" spans="1:36">
      <c r="A42" s="37"/>
      <c r="D42" t="str">
        <f>D26</f>
        <v>International Aviation</v>
      </c>
      <c r="E42" s="24">
        <f t="shared" ref="E42:AJ42" si="8">E26</f>
        <v>4776.1830412908976</v>
      </c>
      <c r="F42" s="24">
        <f t="shared" si="8"/>
        <v>5273.8880395173965</v>
      </c>
      <c r="G42" s="24">
        <f t="shared" si="8"/>
        <v>5818.5036389226334</v>
      </c>
      <c r="H42" s="24">
        <f t="shared" si="8"/>
        <v>5722.9998148373734</v>
      </c>
      <c r="I42" s="24">
        <f t="shared" si="8"/>
        <v>6104.6725237425244</v>
      </c>
      <c r="J42" s="24">
        <f t="shared" si="8"/>
        <v>6683.0847299618508</v>
      </c>
      <c r="K42" s="24">
        <f t="shared" si="8"/>
        <v>7241.749073025755</v>
      </c>
      <c r="L42" s="24">
        <f t="shared" si="8"/>
        <v>7725.9804729463049</v>
      </c>
      <c r="M42" s="24">
        <f t="shared" si="8"/>
        <v>8216.0306619165622</v>
      </c>
      <c r="N42" s="24">
        <f t="shared" si="8"/>
        <v>8980.3501383148105</v>
      </c>
      <c r="O42" s="24">
        <f t="shared" si="8"/>
        <v>9633.3152777023479</v>
      </c>
      <c r="P42" s="24">
        <f t="shared" si="8"/>
        <v>9816.3987194342371</v>
      </c>
      <c r="Q42" s="24">
        <f t="shared" si="8"/>
        <v>9442.4228194452098</v>
      </c>
      <c r="R42" s="24">
        <f t="shared" si="8"/>
        <v>9906.2870217923719</v>
      </c>
      <c r="S42" s="24">
        <f t="shared" si="8"/>
        <v>10981.547740105367</v>
      </c>
      <c r="T42" s="24">
        <f t="shared" si="8"/>
        <v>11647.680125693612</v>
      </c>
      <c r="U42" s="24">
        <f t="shared" si="8"/>
        <v>12124.687856980174</v>
      </c>
      <c r="V42" s="24">
        <f t="shared" si="8"/>
        <v>12953.029570925199</v>
      </c>
      <c r="W42" s="24">
        <f t="shared" si="8"/>
        <v>13045.828817479629</v>
      </c>
      <c r="X42" s="24">
        <f t="shared" si="8"/>
        <v>12046.190464076355</v>
      </c>
      <c r="Y42" s="24">
        <f t="shared" si="8"/>
        <v>12701.921333012939</v>
      </c>
      <c r="Z42" s="24">
        <f t="shared" si="8"/>
        <v>13854.1259100159</v>
      </c>
      <c r="AA42" s="24">
        <f t="shared" si="8"/>
        <v>13416.593335788964</v>
      </c>
      <c r="AB42" s="24">
        <f t="shared" si="8"/>
        <v>13537.303531872589</v>
      </c>
      <c r="AC42" s="24">
        <f t="shared" si="8"/>
        <v>14116.993839430752</v>
      </c>
      <c r="AD42" s="24">
        <f t="shared" si="8"/>
        <v>14641.751923867863</v>
      </c>
      <c r="AE42" s="24">
        <f t="shared" si="8"/>
        <v>16302.955185242356</v>
      </c>
      <c r="AF42" s="24">
        <f t="shared" si="8"/>
        <v>17540.382193002861</v>
      </c>
      <c r="AG42" s="24">
        <f t="shared" si="8"/>
        <v>18478.107371411297</v>
      </c>
      <c r="AH42" s="24">
        <f t="shared" si="8"/>
        <v>19124.338145887366</v>
      </c>
      <c r="AI42" s="24">
        <f t="shared" si="8"/>
        <v>6471.0386446301472</v>
      </c>
      <c r="AJ42" s="24">
        <f t="shared" si="8"/>
        <v>8319.7017918192287</v>
      </c>
    </row>
    <row r="43" spans="1:36">
      <c r="A43" s="37"/>
      <c r="D43" t="str">
        <f>D31</f>
        <v>Other combustion</v>
      </c>
      <c r="E43" s="24">
        <f t="shared" ref="E43:AJ43" si="9">E31</f>
        <v>9092.3959618190001</v>
      </c>
      <c r="F43" s="24">
        <f t="shared" si="9"/>
        <v>9412.2780153950007</v>
      </c>
      <c r="G43" s="24">
        <f t="shared" si="9"/>
        <v>9704.5478081180008</v>
      </c>
      <c r="H43" s="24">
        <f t="shared" si="9"/>
        <v>9711.7706339809993</v>
      </c>
      <c r="I43" s="24">
        <f t="shared" si="9"/>
        <v>9757.5868936639999</v>
      </c>
      <c r="J43" s="24">
        <f t="shared" si="9"/>
        <v>9742.421725993001</v>
      </c>
      <c r="K43" s="24">
        <f t="shared" si="9"/>
        <v>9790.2851060719986</v>
      </c>
      <c r="L43" s="24">
        <f t="shared" si="9"/>
        <v>9823.9583540390013</v>
      </c>
      <c r="M43" s="24">
        <f t="shared" si="9"/>
        <v>10019.500965016001</v>
      </c>
      <c r="N43" s="24">
        <f t="shared" si="9"/>
        <v>10406.039751900002</v>
      </c>
      <c r="O43" s="24">
        <f t="shared" si="9"/>
        <v>10625.692914003002</v>
      </c>
      <c r="P43" s="24">
        <f t="shared" si="9"/>
        <v>10665.628240587999</v>
      </c>
      <c r="Q43" s="24">
        <f t="shared" si="9"/>
        <v>10807.426229340001</v>
      </c>
      <c r="R43" s="24">
        <f t="shared" si="9"/>
        <v>11667.328067053</v>
      </c>
      <c r="S43" s="24">
        <f t="shared" si="9"/>
        <v>12100.694512075001</v>
      </c>
      <c r="T43" s="24">
        <f t="shared" si="9"/>
        <v>11743.534052411</v>
      </c>
      <c r="U43" s="24">
        <f t="shared" si="9"/>
        <v>11802.324525639</v>
      </c>
      <c r="V43" s="24">
        <f t="shared" si="9"/>
        <v>11897.654274481001</v>
      </c>
      <c r="W43" s="24">
        <f t="shared" si="9"/>
        <v>11267.347588675</v>
      </c>
      <c r="X43" s="24">
        <f t="shared" si="9"/>
        <v>10971.532966278002</v>
      </c>
      <c r="Y43" s="24">
        <f t="shared" si="9"/>
        <v>11190.308403993</v>
      </c>
      <c r="Z43" s="24">
        <f t="shared" si="9"/>
        <v>11950.430250516001</v>
      </c>
      <c r="AA43" s="24">
        <f t="shared" si="9"/>
        <v>12369.132141172999</v>
      </c>
      <c r="AB43" s="24">
        <f t="shared" si="9"/>
        <v>12277.253023407</v>
      </c>
      <c r="AC43" s="24">
        <f t="shared" si="9"/>
        <v>13530.977565412002</v>
      </c>
      <c r="AD43" s="24">
        <f t="shared" si="9"/>
        <v>12711.915163155001</v>
      </c>
      <c r="AE43" s="24">
        <f t="shared" si="9"/>
        <v>12580.229667865999</v>
      </c>
      <c r="AF43" s="24">
        <f t="shared" si="9"/>
        <v>12466.390705919001</v>
      </c>
      <c r="AG43" s="24">
        <f t="shared" si="9"/>
        <v>12539.638844313002</v>
      </c>
      <c r="AH43" s="24">
        <f t="shared" si="9"/>
        <v>12752.418793447001</v>
      </c>
      <c r="AI43" s="24">
        <f t="shared" si="9"/>
        <v>12699.168576900998</v>
      </c>
      <c r="AJ43" s="24">
        <f t="shared" si="9"/>
        <v>12819.729045009</v>
      </c>
    </row>
    <row r="44" spans="1:36">
      <c r="A44" s="37"/>
      <c r="D44" t="str">
        <f>D25</f>
        <v>Waste</v>
      </c>
      <c r="E44" s="24">
        <f t="shared" ref="E44:AJ44" si="10">E25</f>
        <v>13532.920367395871</v>
      </c>
      <c r="F44" s="24">
        <f t="shared" si="10"/>
        <v>13583.813863604268</v>
      </c>
      <c r="G44" s="24">
        <f t="shared" si="10"/>
        <v>13847.98624476206</v>
      </c>
      <c r="H44" s="24">
        <f t="shared" si="10"/>
        <v>13962.603357103109</v>
      </c>
      <c r="I44" s="24">
        <f t="shared" si="10"/>
        <v>14306.894494432199</v>
      </c>
      <c r="J44" s="24">
        <f t="shared" si="10"/>
        <v>14494.057238376728</v>
      </c>
      <c r="K44" s="24">
        <f t="shared" si="10"/>
        <v>14932.613591164711</v>
      </c>
      <c r="L44" s="24">
        <f t="shared" si="10"/>
        <v>15485.139305669529</v>
      </c>
      <c r="M44" s="24">
        <f t="shared" si="10"/>
        <v>15354.16416508369</v>
      </c>
      <c r="N44" s="24">
        <f t="shared" si="10"/>
        <v>15525.89029979543</v>
      </c>
      <c r="O44" s="24">
        <f t="shared" si="10"/>
        <v>15778.45046099781</v>
      </c>
      <c r="P44" s="24">
        <f t="shared" si="10"/>
        <v>15991.71266640845</v>
      </c>
      <c r="Q44" s="24">
        <f t="shared" si="10"/>
        <v>16092.918636757851</v>
      </c>
      <c r="R44" s="24">
        <f t="shared" si="10"/>
        <v>15922.487343925352</v>
      </c>
      <c r="S44" s="24">
        <f t="shared" si="10"/>
        <v>15272.432562288281</v>
      </c>
      <c r="T44" s="24">
        <f t="shared" si="10"/>
        <v>15421.06021865296</v>
      </c>
      <c r="U44" s="24">
        <f t="shared" si="10"/>
        <v>16012.683341859331</v>
      </c>
      <c r="V44" s="24">
        <f t="shared" si="10"/>
        <v>16537.039226435885</v>
      </c>
      <c r="W44" s="24">
        <f t="shared" si="10"/>
        <v>16475.09474486977</v>
      </c>
      <c r="X44" s="24">
        <f t="shared" si="10"/>
        <v>17943.80873605641</v>
      </c>
      <c r="Y44" s="24">
        <f t="shared" si="10"/>
        <v>16740.206141294748</v>
      </c>
      <c r="Z44" s="24">
        <f t="shared" si="10"/>
        <v>17342.74399970458</v>
      </c>
      <c r="AA44" s="24">
        <f t="shared" si="10"/>
        <v>16922.334176789398</v>
      </c>
      <c r="AB44" s="24">
        <f t="shared" si="10"/>
        <v>16522.497210137732</v>
      </c>
      <c r="AC44" s="24">
        <f t="shared" si="10"/>
        <v>15186.642326846501</v>
      </c>
      <c r="AD44" s="24">
        <f t="shared" si="10"/>
        <v>16229.89648115397</v>
      </c>
      <c r="AE44" s="24">
        <f t="shared" si="10"/>
        <v>15744.747250539003</v>
      </c>
      <c r="AF44" s="24">
        <f t="shared" si="10"/>
        <v>15458.501134177663</v>
      </c>
      <c r="AG44" s="24">
        <f t="shared" si="10"/>
        <v>15503.952804636583</v>
      </c>
      <c r="AH44" s="24">
        <f t="shared" si="10"/>
        <v>14731.053948652352</v>
      </c>
      <c r="AI44" s="24">
        <f t="shared" si="10"/>
        <v>14610.504264640698</v>
      </c>
      <c r="AJ44" s="24">
        <f t="shared" si="10"/>
        <v>14303.439573828009</v>
      </c>
    </row>
    <row r="45" spans="1:36">
      <c r="A45" s="37"/>
      <c r="D45" t="s">
        <v>627</v>
      </c>
      <c r="E45" s="11">
        <f>E30</f>
        <v>-33895.992673356159</v>
      </c>
      <c r="F45" s="11">
        <f t="shared" ref="F45:AJ45" si="11">F30</f>
        <v>-34072.888183393894</v>
      </c>
      <c r="G45" s="11">
        <f t="shared" si="11"/>
        <v>-34225.250075344426</v>
      </c>
      <c r="H45" s="11">
        <f t="shared" si="11"/>
        <v>-35390.934415395146</v>
      </c>
      <c r="I45" s="11">
        <f t="shared" si="11"/>
        <v>-34152.991513052664</v>
      </c>
      <c r="J45" s="11">
        <f t="shared" si="11"/>
        <v>-36434.795097722672</v>
      </c>
      <c r="K45" s="11">
        <f t="shared" si="11"/>
        <v>-37241.348764119444</v>
      </c>
      <c r="L45" s="11">
        <f t="shared" si="11"/>
        <v>-37183.446230207512</v>
      </c>
      <c r="M45" s="11">
        <f t="shared" si="11"/>
        <v>-37866.279657457671</v>
      </c>
      <c r="N45" s="11">
        <f t="shared" si="11"/>
        <v>-41436.935174726685</v>
      </c>
      <c r="O45" s="11">
        <f t="shared" si="11"/>
        <v>-43396.79766484</v>
      </c>
      <c r="P45" s="11">
        <f t="shared" si="11"/>
        <v>-45304.751616135582</v>
      </c>
      <c r="Q45" s="11">
        <f t="shared" si="11"/>
        <v>-44346.750048940652</v>
      </c>
      <c r="R45" s="11">
        <f t="shared" si="11"/>
        <v>-43878.292031243021</v>
      </c>
      <c r="S45" s="11">
        <f t="shared" si="11"/>
        <v>-44632.199648630158</v>
      </c>
      <c r="T45" s="11">
        <f t="shared" si="11"/>
        <v>-44381.668974939639</v>
      </c>
      <c r="U45" s="11">
        <f t="shared" si="11"/>
        <v>-46760.388944441191</v>
      </c>
      <c r="V45" s="11">
        <f t="shared" si="11"/>
        <v>-44167.225757143264</v>
      </c>
      <c r="W45" s="11">
        <f t="shared" si="11"/>
        <v>-44057.728518806274</v>
      </c>
      <c r="X45" s="11">
        <f t="shared" si="11"/>
        <v>-41656.005892680005</v>
      </c>
      <c r="Y45" s="11">
        <f t="shared" si="11"/>
        <v>-44144.858663544117</v>
      </c>
      <c r="Z45" s="11">
        <f t="shared" si="11"/>
        <v>-43560.830694345059</v>
      </c>
      <c r="AA45" s="11">
        <f t="shared" si="11"/>
        <v>-41045.417328842072</v>
      </c>
      <c r="AB45" s="11">
        <f t="shared" si="11"/>
        <v>-40261.857416118764</v>
      </c>
      <c r="AC45" s="11">
        <f t="shared" si="11"/>
        <v>-42133.177421203589</v>
      </c>
      <c r="AD45" s="11">
        <f t="shared" si="11"/>
        <v>-44558.514801286728</v>
      </c>
      <c r="AE45" s="11">
        <f t="shared" si="11"/>
        <v>-44787.787691871046</v>
      </c>
      <c r="AF45" s="11">
        <f t="shared" si="11"/>
        <v>-45306.658999078565</v>
      </c>
      <c r="AG45" s="11">
        <f t="shared" si="11"/>
        <v>-46139.407243854694</v>
      </c>
      <c r="AH45" s="11">
        <f t="shared" si="11"/>
        <v>-45229.386978821822</v>
      </c>
      <c r="AI45" s="11">
        <f t="shared" si="11"/>
        <v>-44094.757126680066</v>
      </c>
      <c r="AJ45" s="11">
        <f t="shared" si="11"/>
        <v>-44521.985936185898</v>
      </c>
    </row>
    <row r="46" spans="1:36" s="59" customFormat="1" ht="15" thickBot="1">
      <c r="A46" s="38"/>
      <c r="C46" s="71"/>
    </row>
  </sheetData>
  <mergeCells count="3">
    <mergeCell ref="C22:C31"/>
    <mergeCell ref="B22:B31"/>
    <mergeCell ref="A22:A31"/>
  </mergeCells>
  <pageMargins left="0.7" right="0.7" top="0.75" bottom="0.75" header="0.3" footer="0.3"/>
  <legacyDrawing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7A8BB8-F278-45D7-8135-051A79F26F9C}">
  <dimension ref="A1:AJ46"/>
  <sheetViews>
    <sheetView zoomScale="49" zoomScaleNormal="49" workbookViewId="0">
      <selection activeCell="S8" sqref="S8"/>
    </sheetView>
  </sheetViews>
  <sheetFormatPr defaultRowHeight="14.4"/>
  <cols>
    <col min="1" max="1" width="35.5546875" bestFit="1" customWidth="1"/>
    <col min="2" max="2" width="24.33203125" bestFit="1" customWidth="1"/>
    <col min="3" max="3" width="11.33203125" style="32" customWidth="1"/>
    <col min="4" max="4" width="13.21875" customWidth="1"/>
    <col min="5" max="5" width="16.21875" bestFit="1" customWidth="1"/>
  </cols>
  <sheetData>
    <row r="1" spans="1:5">
      <c r="B1">
        <v>1000</v>
      </c>
    </row>
    <row r="3" spans="1:5" ht="15" thickBot="1">
      <c r="B3" t="s">
        <v>167</v>
      </c>
    </row>
    <row r="4" spans="1:5" ht="29.4" thickBot="1">
      <c r="A4" s="63" t="s">
        <v>184</v>
      </c>
      <c r="B4" s="67">
        <v>2019</v>
      </c>
      <c r="C4" s="140" t="s">
        <v>335</v>
      </c>
      <c r="D4" s="62" t="s">
        <v>336</v>
      </c>
      <c r="E4" s="67" t="s">
        <v>349</v>
      </c>
    </row>
    <row r="5" spans="1:5">
      <c r="A5" s="126" t="s">
        <v>337</v>
      </c>
      <c r="B5" s="146">
        <f t="shared" ref="B5:B6" si="0">AH35/$B$1</f>
        <v>44.563696374504495</v>
      </c>
      <c r="C5" s="151">
        <f t="shared" ref="C5:C15" si="1">B5/$B$16</f>
        <v>0.10183330315850353</v>
      </c>
      <c r="D5" s="150">
        <v>0.1</v>
      </c>
      <c r="E5" s="150">
        <v>1</v>
      </c>
    </row>
    <row r="6" spans="1:5">
      <c r="A6" s="37" t="s">
        <v>338</v>
      </c>
      <c r="B6" s="136">
        <f t="shared" si="0"/>
        <v>44.90307733895969</v>
      </c>
      <c r="C6" s="138">
        <f t="shared" si="1"/>
        <v>0.10260882869725492</v>
      </c>
      <c r="D6" s="105">
        <v>0.1</v>
      </c>
      <c r="E6" s="105">
        <v>1</v>
      </c>
    </row>
    <row r="7" spans="1:5">
      <c r="A7" s="37" t="s">
        <v>339</v>
      </c>
      <c r="B7" s="136">
        <f>AH37/$B$1</f>
        <v>5.5893942198663584</v>
      </c>
      <c r="C7" s="138">
        <f t="shared" si="1"/>
        <v>1.2772425143567705E-2</v>
      </c>
      <c r="D7" s="105">
        <v>0.1</v>
      </c>
      <c r="E7" s="105">
        <v>1</v>
      </c>
    </row>
    <row r="8" spans="1:5">
      <c r="A8" s="37" t="s">
        <v>340</v>
      </c>
      <c r="B8" s="136">
        <f t="shared" ref="B8:B15" si="2">AH38/$B$1</f>
        <v>130.85994463787966</v>
      </c>
      <c r="C8" s="138">
        <f t="shared" si="1"/>
        <v>0.29903041035074729</v>
      </c>
      <c r="D8" s="105">
        <v>0.1</v>
      </c>
      <c r="E8" s="105">
        <v>1</v>
      </c>
    </row>
    <row r="9" spans="1:5">
      <c r="A9" s="37" t="s">
        <v>341</v>
      </c>
      <c r="B9" s="136">
        <f t="shared" si="2"/>
        <v>45.568606128582886</v>
      </c>
      <c r="C9" s="138">
        <f t="shared" si="1"/>
        <v>0.10412964049044325</v>
      </c>
      <c r="D9" s="105">
        <v>0.1</v>
      </c>
      <c r="E9" s="105">
        <v>1</v>
      </c>
    </row>
    <row r="10" spans="1:5">
      <c r="A10" s="37" t="s">
        <v>342</v>
      </c>
      <c r="B10" s="136">
        <f t="shared" si="2"/>
        <v>64.218344567930785</v>
      </c>
      <c r="C10" s="138">
        <f t="shared" si="1"/>
        <v>0.14674649283502231</v>
      </c>
      <c r="D10" s="105">
        <v>0.1</v>
      </c>
      <c r="E10" s="105">
        <v>1</v>
      </c>
    </row>
    <row r="11" spans="1:5">
      <c r="A11" s="37" t="s">
        <v>343</v>
      </c>
      <c r="B11" s="136">
        <f t="shared" si="2"/>
        <v>68.83305470019873</v>
      </c>
      <c r="C11" s="138">
        <f t="shared" si="1"/>
        <v>0.15729164986011851</v>
      </c>
      <c r="D11" s="105">
        <v>0.1</v>
      </c>
      <c r="E11" s="105">
        <v>1</v>
      </c>
    </row>
    <row r="12" spans="1:5">
      <c r="A12" s="37" t="s">
        <v>344</v>
      </c>
      <c r="B12" s="136">
        <f t="shared" si="2"/>
        <v>19.192150369361535</v>
      </c>
      <c r="C12" s="138">
        <f t="shared" si="1"/>
        <v>4.3856327590117004E-2</v>
      </c>
      <c r="D12" s="105">
        <v>0.1</v>
      </c>
      <c r="E12" s="105">
        <v>1</v>
      </c>
    </row>
    <row r="13" spans="1:5">
      <c r="A13" s="37" t="s">
        <v>345</v>
      </c>
      <c r="B13" s="136">
        <f t="shared" si="2"/>
        <v>13.142208024634124</v>
      </c>
      <c r="C13" s="138">
        <f t="shared" si="1"/>
        <v>3.0031495652823644E-2</v>
      </c>
      <c r="D13" s="105">
        <v>0.1</v>
      </c>
      <c r="E13" s="105">
        <v>1</v>
      </c>
    </row>
    <row r="14" spans="1:5">
      <c r="A14" s="37" t="s">
        <v>346</v>
      </c>
      <c r="B14" s="136">
        <f t="shared" si="2"/>
        <v>18.970663304666573</v>
      </c>
      <c r="C14" s="138">
        <f t="shared" si="1"/>
        <v>4.3350203519635429E-2</v>
      </c>
      <c r="D14" s="105">
        <v>0.1</v>
      </c>
      <c r="E14" s="105">
        <v>1</v>
      </c>
    </row>
    <row r="15" spans="1:5">
      <c r="A15" s="37" t="s">
        <v>347</v>
      </c>
      <c r="B15" s="136">
        <f t="shared" si="2"/>
        <v>-18.226970310405672</v>
      </c>
      <c r="C15" s="138">
        <f t="shared" si="1"/>
        <v>-4.1650777298233535E-2</v>
      </c>
      <c r="D15" s="105">
        <v>0.1</v>
      </c>
      <c r="E15" s="105">
        <v>1</v>
      </c>
    </row>
    <row r="16" spans="1:5">
      <c r="A16" s="37" t="s">
        <v>348</v>
      </c>
      <c r="B16" s="136">
        <f>SUM(B5:B15)</f>
        <v>437.61416935617916</v>
      </c>
      <c r="C16" s="138">
        <f>B16/$B$16</f>
        <v>1</v>
      </c>
      <c r="D16" s="105"/>
      <c r="E16" s="105">
        <v>1</v>
      </c>
    </row>
    <row r="17" spans="1:36" ht="15" thickBot="1">
      <c r="A17" s="38"/>
      <c r="B17" s="57"/>
      <c r="C17" s="139">
        <f>SUM(C5:C15)</f>
        <v>1</v>
      </c>
      <c r="D17" s="57"/>
      <c r="E17" s="57"/>
    </row>
    <row r="19" spans="1:36">
      <c r="H19" s="35"/>
    </row>
    <row r="20" spans="1:36" ht="15" thickBot="1">
      <c r="H20" s="35"/>
    </row>
    <row r="21" spans="1:36" s="98" customFormat="1">
      <c r="A21" s="89"/>
      <c r="B21" s="90"/>
      <c r="C21" s="90"/>
      <c r="D21" s="90"/>
      <c r="E21" s="91" t="s">
        <v>633</v>
      </c>
      <c r="F21" s="91" t="s">
        <v>634</v>
      </c>
      <c r="G21" s="91" t="s">
        <v>635</v>
      </c>
      <c r="H21" s="91" t="s">
        <v>636</v>
      </c>
      <c r="I21" s="91" t="s">
        <v>637</v>
      </c>
      <c r="J21" s="91" t="s">
        <v>638</v>
      </c>
      <c r="K21" s="91" t="s">
        <v>639</v>
      </c>
      <c r="L21" s="91" t="s">
        <v>640</v>
      </c>
      <c r="M21" s="91" t="s">
        <v>641</v>
      </c>
      <c r="N21" s="91" t="s">
        <v>642</v>
      </c>
      <c r="O21" s="91" t="s">
        <v>643</v>
      </c>
      <c r="P21" s="91" t="s">
        <v>644</v>
      </c>
      <c r="Q21" s="91" t="s">
        <v>645</v>
      </c>
      <c r="R21" s="91" t="s">
        <v>646</v>
      </c>
      <c r="S21" s="91" t="s">
        <v>647</v>
      </c>
      <c r="T21" s="91" t="s">
        <v>648</v>
      </c>
      <c r="U21" s="91" t="s">
        <v>649</v>
      </c>
      <c r="V21" s="91" t="s">
        <v>650</v>
      </c>
      <c r="W21" s="91" t="s">
        <v>651</v>
      </c>
      <c r="X21" s="91" t="s">
        <v>652</v>
      </c>
      <c r="Y21" s="91" t="s">
        <v>43</v>
      </c>
      <c r="Z21" s="91" t="s">
        <v>44</v>
      </c>
      <c r="AA21" s="91" t="s">
        <v>45</v>
      </c>
      <c r="AB21" s="91" t="s">
        <v>46</v>
      </c>
      <c r="AC21" s="91" t="s">
        <v>47</v>
      </c>
      <c r="AD21" s="91" t="s">
        <v>48</v>
      </c>
      <c r="AE21" s="91" t="s">
        <v>49</v>
      </c>
      <c r="AF21" s="91" t="s">
        <v>50</v>
      </c>
      <c r="AG21" s="91" t="s">
        <v>51</v>
      </c>
      <c r="AH21" s="91" t="s">
        <v>52</v>
      </c>
      <c r="AI21" s="91" t="s">
        <v>653</v>
      </c>
      <c r="AJ21" s="91" t="s">
        <v>654</v>
      </c>
    </row>
    <row r="22" spans="1:36" s="99" customFormat="1" ht="14.4" customHeight="1">
      <c r="A22" s="167" t="s">
        <v>655</v>
      </c>
      <c r="B22" s="166" t="s">
        <v>656</v>
      </c>
      <c r="C22" s="166" t="s">
        <v>22</v>
      </c>
      <c r="D22" s="84" t="s">
        <v>657</v>
      </c>
      <c r="E22" s="85">
        <v>77713.505300359262</v>
      </c>
      <c r="F22" s="85">
        <v>76812.146951547213</v>
      </c>
      <c r="G22" s="85">
        <v>76185.536146412167</v>
      </c>
      <c r="H22" s="85">
        <v>74933.551259751621</v>
      </c>
      <c r="I22" s="85">
        <v>74221.963896893692</v>
      </c>
      <c r="J22" s="85">
        <v>74802.355193017633</v>
      </c>
      <c r="K22" s="85">
        <v>75386.499811068992</v>
      </c>
      <c r="L22" s="85">
        <v>75511.343963125299</v>
      </c>
      <c r="M22" s="85">
        <v>75493.860836427499</v>
      </c>
      <c r="N22" s="85">
        <v>75849.918736122156</v>
      </c>
      <c r="O22" s="85">
        <v>78078.17323421844</v>
      </c>
      <c r="P22" s="85">
        <v>77722.83844244678</v>
      </c>
      <c r="Q22" s="85">
        <v>76324.357794493844</v>
      </c>
      <c r="R22" s="85">
        <v>73295.355716599996</v>
      </c>
      <c r="S22" s="85">
        <v>73816.564205597388</v>
      </c>
      <c r="T22" s="85">
        <v>73349.740563752814</v>
      </c>
      <c r="U22" s="85">
        <v>72832.747570864216</v>
      </c>
      <c r="V22" s="85">
        <v>73317.561081884502</v>
      </c>
      <c r="W22" s="85">
        <v>74730.049291430318</v>
      </c>
      <c r="X22" s="85">
        <v>73646.319259194497</v>
      </c>
      <c r="Y22" s="85">
        <v>71940.351688056893</v>
      </c>
      <c r="Z22" s="85">
        <v>71779.655401713157</v>
      </c>
      <c r="AA22" s="85">
        <v>71600.62745158904</v>
      </c>
      <c r="AB22" s="85">
        <v>70853.047480109366</v>
      </c>
      <c r="AC22" s="85">
        <v>72410.568162318945</v>
      </c>
      <c r="AD22" s="85">
        <v>72143.077198428829</v>
      </c>
      <c r="AE22" s="85">
        <v>71453.491080261898</v>
      </c>
      <c r="AF22" s="85">
        <v>71482.857587677689</v>
      </c>
      <c r="AG22" s="85">
        <v>70524.843750730943</v>
      </c>
      <c r="AH22" s="85">
        <v>68833.054700198729</v>
      </c>
      <c r="AI22" s="85">
        <v>67363.496452662046</v>
      </c>
      <c r="AJ22" s="85">
        <v>66213.862629864903</v>
      </c>
    </row>
    <row r="23" spans="1:36" s="99" customFormat="1">
      <c r="A23" s="167"/>
      <c r="B23" s="166"/>
      <c r="C23" s="166"/>
      <c r="D23" s="84" t="s">
        <v>620</v>
      </c>
      <c r="E23" s="85">
        <v>122264.46954762159</v>
      </c>
      <c r="F23" s="85">
        <v>124886.48960566413</v>
      </c>
      <c r="G23" s="85">
        <v>129397.5811232585</v>
      </c>
      <c r="H23" s="85">
        <v>129382.98908452959</v>
      </c>
      <c r="I23" s="85">
        <v>130475.27140794584</v>
      </c>
      <c r="J23" s="85">
        <v>132451.98178183602</v>
      </c>
      <c r="K23" s="85">
        <v>134198.13249454382</v>
      </c>
      <c r="L23" s="85">
        <v>136750.44903103777</v>
      </c>
      <c r="M23" s="85">
        <v>139013.99084960402</v>
      </c>
      <c r="N23" s="85">
        <v>141368.92334057836</v>
      </c>
      <c r="O23" s="85">
        <v>140817.47813457812</v>
      </c>
      <c r="P23" s="85">
        <v>143628.62529349778</v>
      </c>
      <c r="Q23" s="85">
        <v>144453.49480141528</v>
      </c>
      <c r="R23" s="85">
        <v>143858.95809161986</v>
      </c>
      <c r="S23" s="85">
        <v>144371.93587224028</v>
      </c>
      <c r="T23" s="85">
        <v>142068.75466842382</v>
      </c>
      <c r="U23" s="85">
        <v>141435.19006167952</v>
      </c>
      <c r="V23" s="85">
        <v>139980.73101548175</v>
      </c>
      <c r="W23" s="85">
        <v>133481.5212229868</v>
      </c>
      <c r="X23" s="85">
        <v>132891.10548676102</v>
      </c>
      <c r="Y23" s="85">
        <v>133627.24846920333</v>
      </c>
      <c r="Z23" s="85">
        <v>134523.92071569699</v>
      </c>
      <c r="AA23" s="85">
        <v>132935.91030157951</v>
      </c>
      <c r="AB23" s="85">
        <v>132555.42744057934</v>
      </c>
      <c r="AC23" s="85">
        <v>132173.18759915477</v>
      </c>
      <c r="AD23" s="85">
        <v>133709.99122224364</v>
      </c>
      <c r="AE23" s="85">
        <v>133969.76538690773</v>
      </c>
      <c r="AF23" s="85">
        <v>134116.27818552911</v>
      </c>
      <c r="AG23" s="85">
        <v>131466.95497061071</v>
      </c>
      <c r="AH23" s="85">
        <v>130859.94463787967</v>
      </c>
      <c r="AI23" s="85">
        <v>110103.76433097941</v>
      </c>
      <c r="AJ23" s="85">
        <v>124079.35669910922</v>
      </c>
    </row>
    <row r="24" spans="1:36" s="99" customFormat="1">
      <c r="A24" s="167"/>
      <c r="B24" s="166"/>
      <c r="C24" s="166"/>
      <c r="D24" s="84" t="s">
        <v>658</v>
      </c>
      <c r="E24" s="85">
        <v>138879.82525253028</v>
      </c>
      <c r="F24" s="85">
        <v>151413.82533186249</v>
      </c>
      <c r="G24" s="85">
        <v>139415.26482600556</v>
      </c>
      <c r="H24" s="85">
        <v>134303.90792368312</v>
      </c>
      <c r="I24" s="85">
        <v>135490.83960209356</v>
      </c>
      <c r="J24" s="85">
        <v>136557.78043027339</v>
      </c>
      <c r="K24" s="85">
        <v>139597.62681742478</v>
      </c>
      <c r="L24" s="85">
        <v>138950.25248559957</v>
      </c>
      <c r="M24" s="85">
        <v>133412.77283947513</v>
      </c>
      <c r="N24" s="85">
        <v>130985.18770865617</v>
      </c>
      <c r="O24" s="85">
        <v>128665.41887571485</v>
      </c>
      <c r="P24" s="85">
        <v>132834.66175853126</v>
      </c>
      <c r="Q24" s="85">
        <v>129790.8623054768</v>
      </c>
      <c r="R24" s="85">
        <v>129610.20050544362</v>
      </c>
      <c r="S24" s="85">
        <v>125392.99602415957</v>
      </c>
      <c r="T24" s="85">
        <v>126903.02735472382</v>
      </c>
      <c r="U24" s="85">
        <v>127163.46038819742</v>
      </c>
      <c r="V24" s="85">
        <v>127068.06318214562</v>
      </c>
      <c r="W24" s="85">
        <v>120795.27073832485</v>
      </c>
      <c r="X24" s="85">
        <v>101850.50367922729</v>
      </c>
      <c r="Y24" s="85">
        <v>108326.57134519509</v>
      </c>
      <c r="Z24" s="85">
        <v>104239.13109495075</v>
      </c>
      <c r="AA24" s="85">
        <v>100896.8903147066</v>
      </c>
      <c r="AB24" s="85">
        <v>102029.96327214374</v>
      </c>
      <c r="AC24" s="85">
        <v>99254.952953490632</v>
      </c>
      <c r="AD24" s="85">
        <v>96826.275313738239</v>
      </c>
      <c r="AE24" s="85">
        <v>96128.26838671384</v>
      </c>
      <c r="AF24" s="85">
        <v>95270.007135580701</v>
      </c>
      <c r="AG24" s="85">
        <v>94084.236974029656</v>
      </c>
      <c r="AH24" s="85">
        <v>89466.773713464179</v>
      </c>
      <c r="AI24" s="85">
        <v>80773.314596346201</v>
      </c>
      <c r="AJ24" s="85">
        <v>85666.723226568662</v>
      </c>
    </row>
    <row r="25" spans="1:36" s="99" customFormat="1">
      <c r="A25" s="167"/>
      <c r="B25" s="166"/>
      <c r="C25" s="166"/>
      <c r="D25" s="84" t="s">
        <v>626</v>
      </c>
      <c r="E25" s="85">
        <v>17884.127599987536</v>
      </c>
      <c r="F25" s="85">
        <v>18687.297032575647</v>
      </c>
      <c r="G25" s="85">
        <v>19581.120756003573</v>
      </c>
      <c r="H25" s="85">
        <v>20445.528670102922</v>
      </c>
      <c r="I25" s="85">
        <v>20922.136922063182</v>
      </c>
      <c r="J25" s="85">
        <v>21244.698196998543</v>
      </c>
      <c r="K25" s="85">
        <v>21378.135565755983</v>
      </c>
      <c r="L25" s="85">
        <v>21462.51476886676</v>
      </c>
      <c r="M25" s="85">
        <v>21992.874806913231</v>
      </c>
      <c r="N25" s="85">
        <v>22250.060596909727</v>
      </c>
      <c r="O25" s="85">
        <v>22700.969746188603</v>
      </c>
      <c r="P25" s="85">
        <v>22984.842282900074</v>
      </c>
      <c r="Q25" s="85">
        <v>23217.072865833572</v>
      </c>
      <c r="R25" s="85">
        <v>23340.740606483767</v>
      </c>
      <c r="S25" s="85">
        <v>23149.17334108986</v>
      </c>
      <c r="T25" s="85">
        <v>23033.820211297258</v>
      </c>
      <c r="U25" s="85">
        <v>23036.059480647</v>
      </c>
      <c r="V25" s="85">
        <v>22940.549175789543</v>
      </c>
      <c r="W25" s="85">
        <v>22985.75029324933</v>
      </c>
      <c r="X25" s="85">
        <v>22318.542247221463</v>
      </c>
      <c r="Y25" s="85">
        <v>22407.233041321248</v>
      </c>
      <c r="Z25" s="85">
        <v>21482.119493991173</v>
      </c>
      <c r="AA25" s="85">
        <v>21078.452979898426</v>
      </c>
      <c r="AB25" s="85">
        <v>19491.97816484404</v>
      </c>
      <c r="AC25" s="85">
        <v>18868.460703663506</v>
      </c>
      <c r="AD25" s="85">
        <v>17823.019907874306</v>
      </c>
      <c r="AE25" s="85">
        <v>17851.731342465828</v>
      </c>
      <c r="AF25" s="85">
        <v>17918.439497279294</v>
      </c>
      <c r="AG25" s="85">
        <v>17698.780125884878</v>
      </c>
      <c r="AH25" s="85">
        <v>18970.663304666574</v>
      </c>
      <c r="AI25" s="85">
        <v>18718.973104322649</v>
      </c>
      <c r="AJ25" s="85">
        <v>18085.8972554582</v>
      </c>
    </row>
    <row r="26" spans="1:36" s="99" customFormat="1">
      <c r="A26" s="167"/>
      <c r="B26" s="166"/>
      <c r="C26" s="166"/>
      <c r="D26" s="84" t="s">
        <v>659</v>
      </c>
      <c r="E26" s="85">
        <v>8877.4682204397668</v>
      </c>
      <c r="F26" s="85">
        <v>8529.3388508287953</v>
      </c>
      <c r="G26" s="85">
        <v>9979.2981714616362</v>
      </c>
      <c r="H26" s="85">
        <v>10297.838754567052</v>
      </c>
      <c r="I26" s="85">
        <v>10686.521611113161</v>
      </c>
      <c r="J26" s="85">
        <v>10702.257502400817</v>
      </c>
      <c r="K26" s="85">
        <v>11352.0170672647</v>
      </c>
      <c r="L26" s="85">
        <v>11666.342006317414</v>
      </c>
      <c r="M26" s="85">
        <v>12405.689423894282</v>
      </c>
      <c r="N26" s="85">
        <v>13737.872079118346</v>
      </c>
      <c r="O26" s="85">
        <v>14233.486515006323</v>
      </c>
      <c r="P26" s="85">
        <v>14342.345338657122</v>
      </c>
      <c r="Q26" s="85">
        <v>14444.541687535004</v>
      </c>
      <c r="R26" s="85">
        <v>14600.460329086036</v>
      </c>
      <c r="S26" s="85">
        <v>15609.404014081671</v>
      </c>
      <c r="T26" s="85">
        <v>15849.962725816948</v>
      </c>
      <c r="U26" s="85">
        <v>16720.339957321361</v>
      </c>
      <c r="V26" s="85">
        <v>17355.803559223557</v>
      </c>
      <c r="W26" s="85">
        <v>17569.624644294592</v>
      </c>
      <c r="X26" s="85">
        <v>16137.402077283572</v>
      </c>
      <c r="Y26" s="85">
        <v>16214.709542977022</v>
      </c>
      <c r="Z26" s="85">
        <v>17058.811509823739</v>
      </c>
      <c r="AA26" s="85">
        <v>16641.063503202986</v>
      </c>
      <c r="AB26" s="85">
        <v>16539.803114061855</v>
      </c>
      <c r="AC26" s="85">
        <v>16723.700519935381</v>
      </c>
      <c r="AD26" s="85">
        <v>17690.382139010486</v>
      </c>
      <c r="AE26" s="85">
        <v>17390.157197780696</v>
      </c>
      <c r="AF26" s="85">
        <v>17667.945476522975</v>
      </c>
      <c r="AG26" s="85">
        <v>18277.398884957125</v>
      </c>
      <c r="AH26" s="85">
        <v>19192.150369361534</v>
      </c>
      <c r="AI26" s="85">
        <v>8309.910398739401</v>
      </c>
      <c r="AJ26" s="85">
        <v>8417.6174547760929</v>
      </c>
    </row>
    <row r="27" spans="1:36" s="99" customFormat="1">
      <c r="A27" s="167"/>
      <c r="B27" s="166"/>
      <c r="C27" s="166"/>
      <c r="D27" s="84" t="s">
        <v>660</v>
      </c>
      <c r="E27" s="85">
        <v>8035.7578527943979</v>
      </c>
      <c r="F27" s="85">
        <v>8333.5331910375189</v>
      </c>
      <c r="G27" s="85">
        <v>8080.3623071786969</v>
      </c>
      <c r="H27" s="85">
        <v>7818.1274779888099</v>
      </c>
      <c r="I27" s="85">
        <v>6974.9214310744219</v>
      </c>
      <c r="J27" s="85">
        <v>7193.9639518573704</v>
      </c>
      <c r="K27" s="85">
        <v>7554.7760578191974</v>
      </c>
      <c r="L27" s="85">
        <v>8288.3809877812582</v>
      </c>
      <c r="M27" s="85">
        <v>9144.874770876193</v>
      </c>
      <c r="N27" s="85">
        <v>9247.0375681351125</v>
      </c>
      <c r="O27" s="85">
        <v>9557.8590281461948</v>
      </c>
      <c r="P27" s="85">
        <v>8100.094572930534</v>
      </c>
      <c r="Q27" s="85">
        <v>7844.876488026528</v>
      </c>
      <c r="R27" s="85">
        <v>8497.1686537969872</v>
      </c>
      <c r="S27" s="85">
        <v>9694.5884422144572</v>
      </c>
      <c r="T27" s="85">
        <v>8865.3228187363839</v>
      </c>
      <c r="U27" s="85">
        <v>9218.6365364606099</v>
      </c>
      <c r="V27" s="85">
        <v>9461.3293023006972</v>
      </c>
      <c r="W27" s="85">
        <v>8238.6360441051729</v>
      </c>
      <c r="X27" s="85">
        <v>8233.0311114805882</v>
      </c>
      <c r="Y27" s="85">
        <v>7995.2770791203266</v>
      </c>
      <c r="Z27" s="85">
        <v>8563.3733127979813</v>
      </c>
      <c r="AA27" s="85">
        <v>8092.4907731815638</v>
      </c>
      <c r="AB27" s="85">
        <v>7383.6529528555075</v>
      </c>
      <c r="AC27" s="85">
        <v>6296.6782985529444</v>
      </c>
      <c r="AD27" s="85">
        <v>5606.5758850883385</v>
      </c>
      <c r="AE27" s="85">
        <v>5322.2959548092422</v>
      </c>
      <c r="AF27" s="85">
        <v>5636.5937430519225</v>
      </c>
      <c r="AG27" s="85">
        <v>6349.9857412581305</v>
      </c>
      <c r="AH27" s="85">
        <v>5589.3942198663581</v>
      </c>
      <c r="AI27" s="85">
        <v>3150.9232281398376</v>
      </c>
      <c r="AJ27" s="85">
        <v>3577.0932271461552</v>
      </c>
    </row>
    <row r="28" spans="1:36" s="99" customFormat="1">
      <c r="A28" s="167"/>
      <c r="B28" s="166"/>
      <c r="C28" s="166"/>
      <c r="D28" s="84" t="s">
        <v>661</v>
      </c>
      <c r="E28" s="85">
        <v>78083.361041638869</v>
      </c>
      <c r="F28" s="85">
        <v>79264.06920422765</v>
      </c>
      <c r="G28" s="85">
        <v>80516.941064048166</v>
      </c>
      <c r="H28" s="85">
        <v>68252.655558314989</v>
      </c>
      <c r="I28" s="85">
        <v>65027.626371515631</v>
      </c>
      <c r="J28" s="85">
        <v>67535.467639144699</v>
      </c>
      <c r="K28" s="85">
        <v>71029.671667872666</v>
      </c>
      <c r="L28" s="85">
        <v>66749.436023323913</v>
      </c>
      <c r="M28" s="85">
        <v>79133.98370359464</v>
      </c>
      <c r="N28" s="85">
        <v>72070.622640685659</v>
      </c>
      <c r="O28" s="85">
        <v>70748.50010756719</v>
      </c>
      <c r="P28" s="85">
        <v>63909.468362000378</v>
      </c>
      <c r="Q28" s="85">
        <v>66271.338247985695</v>
      </c>
      <c r="R28" s="85">
        <v>69591.215788343834</v>
      </c>
      <c r="S28" s="85">
        <v>67968.182663987027</v>
      </c>
      <c r="T28" s="85">
        <v>72982.653336401941</v>
      </c>
      <c r="U28" s="85">
        <v>69026.232831244502</v>
      </c>
      <c r="V28" s="85">
        <v>68686.718510807099</v>
      </c>
      <c r="W28" s="85">
        <v>67807.291423611678</v>
      </c>
      <c r="X28" s="85">
        <v>65715.652154336422</v>
      </c>
      <c r="Y28" s="85">
        <v>66064.692098754589</v>
      </c>
      <c r="Z28" s="85">
        <v>60363.34838069346</v>
      </c>
      <c r="AA28" s="85">
        <v>61993.00320811956</v>
      </c>
      <c r="AB28" s="85">
        <v>60037.568768211335</v>
      </c>
      <c r="AC28" s="85">
        <v>46496.484149726894</v>
      </c>
      <c r="AD28" s="85">
        <v>49271.050255554961</v>
      </c>
      <c r="AE28" s="85">
        <v>52897.128915174893</v>
      </c>
      <c r="AF28" s="85">
        <v>56698.841845399584</v>
      </c>
      <c r="AG28" s="85">
        <v>47364.201147062464</v>
      </c>
      <c r="AH28" s="85">
        <v>45568.606128582884</v>
      </c>
      <c r="AI28" s="85">
        <v>40747.949980132835</v>
      </c>
      <c r="AJ28" s="85">
        <v>42047.636754613028</v>
      </c>
    </row>
    <row r="29" spans="1:36" s="99" customFormat="1">
      <c r="A29" s="167"/>
      <c r="B29" s="166"/>
      <c r="C29" s="166"/>
      <c r="D29" s="84" t="s">
        <v>662</v>
      </c>
      <c r="E29" s="85">
        <v>86226.826965765445</v>
      </c>
      <c r="F29" s="85">
        <v>96170.901633853777</v>
      </c>
      <c r="G29" s="85">
        <v>93591.605570495827</v>
      </c>
      <c r="H29" s="85">
        <v>90360.797599720041</v>
      </c>
      <c r="I29" s="85">
        <v>84896.531339457928</v>
      </c>
      <c r="J29" s="85">
        <v>84723.555104771309</v>
      </c>
      <c r="K29" s="85">
        <v>93455.224658485502</v>
      </c>
      <c r="L29" s="85">
        <v>87584.52222461917</v>
      </c>
      <c r="M29" s="85">
        <v>91280.721522165142</v>
      </c>
      <c r="N29" s="85">
        <v>92772.556099375186</v>
      </c>
      <c r="O29" s="85">
        <v>88557.130162053014</v>
      </c>
      <c r="P29" s="85">
        <v>93601.445754538028</v>
      </c>
      <c r="Q29" s="85">
        <v>88143.080701835308</v>
      </c>
      <c r="R29" s="85">
        <v>92770.995727026297</v>
      </c>
      <c r="S29" s="85">
        <v>96835.770191065909</v>
      </c>
      <c r="T29" s="85">
        <v>95327.770908054983</v>
      </c>
      <c r="U29" s="85">
        <v>89915.973428801837</v>
      </c>
      <c r="V29" s="85">
        <v>81908.150556537541</v>
      </c>
      <c r="W29" s="85">
        <v>88459.997293180859</v>
      </c>
      <c r="X29" s="85">
        <v>90751.426870430863</v>
      </c>
      <c r="Y29" s="85">
        <v>89043.968274391227</v>
      </c>
      <c r="Z29" s="85">
        <v>73638.18625308678</v>
      </c>
      <c r="AA29" s="85">
        <v>80384.004706298088</v>
      </c>
      <c r="AB29" s="85">
        <v>82867.069406641647</v>
      </c>
      <c r="AC29" s="85">
        <v>66745.295602762024</v>
      </c>
      <c r="AD29" s="85">
        <v>69959.995477798962</v>
      </c>
      <c r="AE29" s="85">
        <v>70770.931559159391</v>
      </c>
      <c r="AF29" s="85">
        <v>70411.85155952326</v>
      </c>
      <c r="AG29" s="85">
        <v>66140.87467647795</v>
      </c>
      <c r="AH29" s="85">
        <v>64218.344567930792</v>
      </c>
      <c r="AI29" s="85">
        <v>60375.37661880751</v>
      </c>
      <c r="AJ29" s="85">
        <v>64136.254894686943</v>
      </c>
    </row>
    <row r="30" spans="1:36" s="99" customFormat="1">
      <c r="A30" s="167"/>
      <c r="B30" s="166"/>
      <c r="C30" s="166"/>
      <c r="D30" s="84" t="s">
        <v>663</v>
      </c>
      <c r="E30" s="85">
        <v>-17119.626256087933</v>
      </c>
      <c r="F30" s="85">
        <v>-17247.320713897745</v>
      </c>
      <c r="G30" s="85">
        <v>-15018.466662672021</v>
      </c>
      <c r="H30" s="85">
        <v>-18973.936384686564</v>
      </c>
      <c r="I30" s="85">
        <v>-17069.347098669485</v>
      </c>
      <c r="J30" s="85">
        <v>-20166.58710308887</v>
      </c>
      <c r="K30" s="85">
        <v>-27511.260444015614</v>
      </c>
      <c r="L30" s="85">
        <v>-29180.937963127493</v>
      </c>
      <c r="M30" s="85">
        <v>-31671.090958230943</v>
      </c>
      <c r="N30" s="85">
        <v>-36340.695174513625</v>
      </c>
      <c r="O30" s="85">
        <v>-20120.230778684745</v>
      </c>
      <c r="P30" s="85">
        <v>-33735.113491114666</v>
      </c>
      <c r="Q30" s="85">
        <v>-43641.631180922705</v>
      </c>
      <c r="R30" s="85">
        <v>-48286.009228692594</v>
      </c>
      <c r="S30" s="85">
        <v>-50292.08069545625</v>
      </c>
      <c r="T30" s="85">
        <v>-50710.769466816404</v>
      </c>
      <c r="U30" s="85">
        <v>-50750.925958080639</v>
      </c>
      <c r="V30" s="85">
        <v>-48551.667345290662</v>
      </c>
      <c r="W30" s="85">
        <v>-47888.027599859794</v>
      </c>
      <c r="X30" s="85">
        <v>-37849.885926873285</v>
      </c>
      <c r="Y30" s="85">
        <v>-40717.578427796689</v>
      </c>
      <c r="Z30" s="85">
        <v>-42462.426755088352</v>
      </c>
      <c r="AA30" s="85">
        <v>-46872.022039346077</v>
      </c>
      <c r="AB30" s="85">
        <v>-45457.541103601136</v>
      </c>
      <c r="AC30" s="85">
        <v>-41091.822165016623</v>
      </c>
      <c r="AD30" s="85">
        <v>-37004.344273391071</v>
      </c>
      <c r="AE30" s="85">
        <v>-30184.15327762501</v>
      </c>
      <c r="AF30" s="85">
        <v>-20591.575806683028</v>
      </c>
      <c r="AG30" s="85">
        <v>-19651.71324083933</v>
      </c>
      <c r="AH30" s="85">
        <v>-18226.970310405672</v>
      </c>
      <c r="AI30" s="85">
        <v>-21621.854947223517</v>
      </c>
      <c r="AJ30" s="85">
        <v>-17055.128812616003</v>
      </c>
    </row>
    <row r="31" spans="1:36" s="99" customFormat="1">
      <c r="A31" s="167"/>
      <c r="B31" s="166"/>
      <c r="C31" s="166"/>
      <c r="D31" s="84" t="s">
        <v>625</v>
      </c>
      <c r="E31" s="85">
        <v>18236.269301928944</v>
      </c>
      <c r="F31" s="85">
        <v>17966.994435838707</v>
      </c>
      <c r="G31" s="85">
        <v>16784.961214842344</v>
      </c>
      <c r="H31" s="85">
        <v>16518.208007399986</v>
      </c>
      <c r="I31" s="85">
        <v>14995.022950862098</v>
      </c>
      <c r="J31" s="85">
        <v>14535.468613369796</v>
      </c>
      <c r="K31" s="85">
        <v>15179.239490978242</v>
      </c>
      <c r="L31" s="85">
        <v>15573.507346386075</v>
      </c>
      <c r="M31" s="85">
        <v>16492.508408165198</v>
      </c>
      <c r="N31" s="85">
        <v>16511.813276975194</v>
      </c>
      <c r="O31" s="85">
        <v>16568.573265573468</v>
      </c>
      <c r="P31" s="85">
        <v>16797.563959721607</v>
      </c>
      <c r="Q31" s="85">
        <v>16885.039413796072</v>
      </c>
      <c r="R31" s="85">
        <v>16866.252444712478</v>
      </c>
      <c r="S31" s="85">
        <v>17350.236176083752</v>
      </c>
      <c r="T31" s="85">
        <v>16747.055574216076</v>
      </c>
      <c r="U31" s="85">
        <v>16303.790594345439</v>
      </c>
      <c r="V31" s="85">
        <v>15852.855328385504</v>
      </c>
      <c r="W31" s="85">
        <v>16050.530889840174</v>
      </c>
      <c r="X31" s="85">
        <v>15750.524494062409</v>
      </c>
      <c r="Y31" s="85">
        <v>15411.43400400073</v>
      </c>
      <c r="Z31" s="85">
        <v>15682.858560524099</v>
      </c>
      <c r="AA31" s="85">
        <v>14651.366814885516</v>
      </c>
      <c r="AB31" s="85">
        <v>15172.825196174497</v>
      </c>
      <c r="AC31" s="85">
        <v>15083.418225724121</v>
      </c>
      <c r="AD31" s="85">
        <v>14753.869032840379</v>
      </c>
      <c r="AE31" s="85">
        <v>13291.694423708544</v>
      </c>
      <c r="AF31" s="85">
        <v>13051.637478709654</v>
      </c>
      <c r="AG31" s="85">
        <v>13086.206101834532</v>
      </c>
      <c r="AH31" s="85">
        <v>13142.208024634125</v>
      </c>
      <c r="AI31" s="85">
        <v>14245.780648920509</v>
      </c>
      <c r="AJ31" s="85">
        <v>14570.698686786267</v>
      </c>
    </row>
    <row r="32" spans="1:36" s="87" customFormat="1" ht="15" thickBot="1">
      <c r="A32" s="86"/>
      <c r="C32" s="88"/>
    </row>
    <row r="33" spans="1:36" ht="15" thickBot="1"/>
    <row r="34" spans="1:36" s="76" customFormat="1">
      <c r="A34" s="95" t="s">
        <v>167</v>
      </c>
      <c r="B34" s="74"/>
      <c r="C34" s="74"/>
      <c r="D34" s="74"/>
      <c r="E34" s="75" t="s">
        <v>633</v>
      </c>
      <c r="F34" s="75" t="s">
        <v>634</v>
      </c>
      <c r="G34" s="75" t="s">
        <v>635</v>
      </c>
      <c r="H34" s="75" t="s">
        <v>636</v>
      </c>
      <c r="I34" s="75" t="s">
        <v>637</v>
      </c>
      <c r="J34" s="75" t="s">
        <v>638</v>
      </c>
      <c r="K34" s="75" t="s">
        <v>639</v>
      </c>
      <c r="L34" s="75" t="s">
        <v>640</v>
      </c>
      <c r="M34" s="75" t="s">
        <v>641</v>
      </c>
      <c r="N34" s="75" t="s">
        <v>642</v>
      </c>
      <c r="O34" s="75" t="s">
        <v>643</v>
      </c>
      <c r="P34" s="75" t="s">
        <v>644</v>
      </c>
      <c r="Q34" s="75" t="s">
        <v>645</v>
      </c>
      <c r="R34" s="75" t="s">
        <v>646</v>
      </c>
      <c r="S34" s="75" t="s">
        <v>647</v>
      </c>
      <c r="T34" s="75" t="s">
        <v>648</v>
      </c>
      <c r="U34" s="75" t="s">
        <v>649</v>
      </c>
      <c r="V34" s="75" t="s">
        <v>650</v>
      </c>
      <c r="W34" s="75" t="s">
        <v>651</v>
      </c>
      <c r="X34" s="75" t="s">
        <v>652</v>
      </c>
      <c r="Y34" s="75" t="s">
        <v>43</v>
      </c>
      <c r="Z34" s="75" t="s">
        <v>44</v>
      </c>
      <c r="AA34" s="75" t="s">
        <v>45</v>
      </c>
      <c r="AB34" s="75" t="s">
        <v>46</v>
      </c>
      <c r="AC34" s="75" t="s">
        <v>47</v>
      </c>
      <c r="AD34" s="75" t="s">
        <v>48</v>
      </c>
      <c r="AE34" s="75" t="s">
        <v>49</v>
      </c>
      <c r="AF34" s="75" t="s">
        <v>50</v>
      </c>
      <c r="AG34" s="75" t="s">
        <v>51</v>
      </c>
      <c r="AH34" s="75" t="s">
        <v>52</v>
      </c>
      <c r="AI34" s="75" t="s">
        <v>653</v>
      </c>
      <c r="AJ34" s="75" t="s">
        <v>654</v>
      </c>
    </row>
    <row r="35" spans="1:36">
      <c r="A35" s="37"/>
      <c r="E35" s="81">
        <v>65053.939943541918</v>
      </c>
      <c r="F35" s="81">
        <v>78217.08973857222</v>
      </c>
      <c r="G35" s="81">
        <v>68453.47980624238</v>
      </c>
      <c r="H35" s="81">
        <v>65932.883728723697</v>
      </c>
      <c r="I35" s="81">
        <v>67021.891981444409</v>
      </c>
      <c r="J35" s="81">
        <v>69252.132396202695</v>
      </c>
      <c r="K35" s="81">
        <v>71385.609896353417</v>
      </c>
      <c r="L35" s="81">
        <v>69379.668894062212</v>
      </c>
      <c r="M35" s="81">
        <v>68551.738011736292</v>
      </c>
      <c r="N35" s="81">
        <v>69081.536916832003</v>
      </c>
      <c r="O35" s="81">
        <v>67480.115921952471</v>
      </c>
      <c r="P35" s="81">
        <v>72492.352207560791</v>
      </c>
      <c r="Q35" s="81">
        <v>68540.931145020659</v>
      </c>
      <c r="R35" s="81">
        <v>68634.055005626957</v>
      </c>
      <c r="S35" s="81">
        <v>64468.73890355722</v>
      </c>
      <c r="T35" s="81">
        <v>65985.774037835858</v>
      </c>
      <c r="U35" s="81">
        <v>64502.471786374386</v>
      </c>
      <c r="V35" s="81">
        <v>63612.122053938358</v>
      </c>
      <c r="W35" s="81">
        <v>61692.465259832075</v>
      </c>
      <c r="X35" s="81">
        <v>52906.741846942343</v>
      </c>
      <c r="Y35" s="81">
        <v>56287.755677779925</v>
      </c>
      <c r="Z35" s="81">
        <v>52694.607431490025</v>
      </c>
      <c r="AA35" s="81">
        <v>51353.175253415699</v>
      </c>
      <c r="AB35" s="81">
        <v>50837.551533116712</v>
      </c>
      <c r="AC35" s="81">
        <v>48518.510259086441</v>
      </c>
      <c r="AD35" s="81">
        <v>47602.317945346542</v>
      </c>
      <c r="AE35" s="81">
        <v>47112.106963292892</v>
      </c>
      <c r="AF35" s="81">
        <v>44953.671066468727</v>
      </c>
      <c r="AG35" s="81">
        <v>46294.33246810142</v>
      </c>
      <c r="AH35" s="81">
        <v>44563.696374504492</v>
      </c>
      <c r="AI35" s="81">
        <v>41718.664439378335</v>
      </c>
      <c r="AJ35" s="81">
        <v>44254.806036994676</v>
      </c>
    </row>
    <row r="36" spans="1:36">
      <c r="A36" s="37"/>
      <c r="E36" s="11">
        <f>E24-E35</f>
        <v>73825.885308988363</v>
      </c>
      <c r="F36" s="11">
        <f t="shared" ref="F36:AJ36" si="3">F24-F35</f>
        <v>73196.735593290272</v>
      </c>
      <c r="G36" s="11">
        <f t="shared" si="3"/>
        <v>70961.785019763178</v>
      </c>
      <c r="H36" s="11">
        <f t="shared" si="3"/>
        <v>68371.02419495942</v>
      </c>
      <c r="I36" s="11">
        <f t="shared" si="3"/>
        <v>68468.947620649153</v>
      </c>
      <c r="J36" s="11">
        <f t="shared" si="3"/>
        <v>67305.648034070691</v>
      </c>
      <c r="K36" s="11">
        <f t="shared" si="3"/>
        <v>68212.016921071365</v>
      </c>
      <c r="L36" s="11">
        <f t="shared" si="3"/>
        <v>69570.583591537361</v>
      </c>
      <c r="M36" s="11">
        <f t="shared" si="3"/>
        <v>64861.03482773884</v>
      </c>
      <c r="N36" s="11">
        <f t="shared" si="3"/>
        <v>61903.65079182417</v>
      </c>
      <c r="O36" s="11">
        <f t="shared" si="3"/>
        <v>61185.302953762381</v>
      </c>
      <c r="P36" s="11">
        <f t="shared" si="3"/>
        <v>60342.309550970473</v>
      </c>
      <c r="Q36" s="11">
        <f t="shared" si="3"/>
        <v>61249.931160456137</v>
      </c>
      <c r="R36" s="11">
        <f t="shared" si="3"/>
        <v>60976.145499816659</v>
      </c>
      <c r="S36" s="11">
        <f t="shared" si="3"/>
        <v>60924.257120602349</v>
      </c>
      <c r="T36" s="11">
        <f t="shared" si="3"/>
        <v>60917.25331688796</v>
      </c>
      <c r="U36" s="11">
        <f t="shared" si="3"/>
        <v>62660.988601823032</v>
      </c>
      <c r="V36" s="11">
        <f t="shared" si="3"/>
        <v>63455.941128207261</v>
      </c>
      <c r="W36" s="11">
        <f t="shared" si="3"/>
        <v>59102.805478492774</v>
      </c>
      <c r="X36" s="11">
        <f t="shared" si="3"/>
        <v>48943.761832284945</v>
      </c>
      <c r="Y36" s="11">
        <f t="shared" si="3"/>
        <v>52038.815667415161</v>
      </c>
      <c r="Z36" s="11">
        <f t="shared" si="3"/>
        <v>51544.523663460721</v>
      </c>
      <c r="AA36" s="11">
        <f t="shared" si="3"/>
        <v>49543.715061290903</v>
      </c>
      <c r="AB36" s="11">
        <f t="shared" si="3"/>
        <v>51192.411739027026</v>
      </c>
      <c r="AC36" s="11">
        <f t="shared" si="3"/>
        <v>50736.442694404192</v>
      </c>
      <c r="AD36" s="11">
        <f t="shared" si="3"/>
        <v>49223.957368391697</v>
      </c>
      <c r="AE36" s="11">
        <f t="shared" si="3"/>
        <v>49016.161423420948</v>
      </c>
      <c r="AF36" s="11">
        <f t="shared" si="3"/>
        <v>50316.336069111974</v>
      </c>
      <c r="AG36" s="11">
        <f t="shared" si="3"/>
        <v>47789.904505928236</v>
      </c>
      <c r="AH36" s="11">
        <f t="shared" si="3"/>
        <v>44903.077338959687</v>
      </c>
      <c r="AI36" s="11">
        <f t="shared" si="3"/>
        <v>39054.650156967866</v>
      </c>
      <c r="AJ36" s="11">
        <f t="shared" si="3"/>
        <v>41411.917189573986</v>
      </c>
    </row>
    <row r="37" spans="1:36">
      <c r="A37" s="37"/>
      <c r="D37" t="str">
        <f>D27</f>
        <v>International shipping</v>
      </c>
      <c r="E37" s="24">
        <f t="shared" ref="E37:AJ37" si="4">E27</f>
        <v>8035.7578527943979</v>
      </c>
      <c r="F37" s="24">
        <f t="shared" si="4"/>
        <v>8333.5331910375189</v>
      </c>
      <c r="G37" s="24">
        <f t="shared" si="4"/>
        <v>8080.3623071786969</v>
      </c>
      <c r="H37" s="24">
        <f t="shared" si="4"/>
        <v>7818.1274779888099</v>
      </c>
      <c r="I37" s="24">
        <f t="shared" si="4"/>
        <v>6974.9214310744219</v>
      </c>
      <c r="J37" s="24">
        <f t="shared" si="4"/>
        <v>7193.9639518573704</v>
      </c>
      <c r="K37" s="24">
        <f t="shared" si="4"/>
        <v>7554.7760578191974</v>
      </c>
      <c r="L37" s="24">
        <f t="shared" si="4"/>
        <v>8288.3809877812582</v>
      </c>
      <c r="M37" s="24">
        <f t="shared" si="4"/>
        <v>9144.874770876193</v>
      </c>
      <c r="N37" s="24">
        <f t="shared" si="4"/>
        <v>9247.0375681351125</v>
      </c>
      <c r="O37" s="24">
        <f t="shared" si="4"/>
        <v>9557.8590281461948</v>
      </c>
      <c r="P37" s="24">
        <f t="shared" si="4"/>
        <v>8100.094572930534</v>
      </c>
      <c r="Q37" s="24">
        <f t="shared" si="4"/>
        <v>7844.876488026528</v>
      </c>
      <c r="R37" s="24">
        <f t="shared" si="4"/>
        <v>8497.1686537969872</v>
      </c>
      <c r="S37" s="24">
        <f t="shared" si="4"/>
        <v>9694.5884422144572</v>
      </c>
      <c r="T37" s="24">
        <f t="shared" si="4"/>
        <v>8865.3228187363839</v>
      </c>
      <c r="U37" s="24">
        <f t="shared" si="4"/>
        <v>9218.6365364606099</v>
      </c>
      <c r="V37" s="24">
        <f t="shared" si="4"/>
        <v>9461.3293023006972</v>
      </c>
      <c r="W37" s="24">
        <f t="shared" si="4"/>
        <v>8238.6360441051729</v>
      </c>
      <c r="X37" s="24">
        <f t="shared" si="4"/>
        <v>8233.0311114805882</v>
      </c>
      <c r="Y37" s="24">
        <f t="shared" si="4"/>
        <v>7995.2770791203266</v>
      </c>
      <c r="Z37" s="24">
        <f t="shared" si="4"/>
        <v>8563.3733127979813</v>
      </c>
      <c r="AA37" s="24">
        <f t="shared" si="4"/>
        <v>8092.4907731815638</v>
      </c>
      <c r="AB37" s="24">
        <f t="shared" si="4"/>
        <v>7383.6529528555075</v>
      </c>
      <c r="AC37" s="24">
        <f t="shared" si="4"/>
        <v>6296.6782985529444</v>
      </c>
      <c r="AD37" s="24">
        <f t="shared" si="4"/>
        <v>5606.5758850883385</v>
      </c>
      <c r="AE37" s="24">
        <f t="shared" si="4"/>
        <v>5322.2959548092422</v>
      </c>
      <c r="AF37" s="24">
        <f t="shared" si="4"/>
        <v>5636.5937430519225</v>
      </c>
      <c r="AG37" s="24">
        <f t="shared" si="4"/>
        <v>6349.9857412581305</v>
      </c>
      <c r="AH37" s="24">
        <f t="shared" si="4"/>
        <v>5589.3942198663581</v>
      </c>
      <c r="AI37" s="24">
        <f t="shared" si="4"/>
        <v>3150.9232281398376</v>
      </c>
      <c r="AJ37" s="24">
        <f t="shared" si="4"/>
        <v>3577.0932271461552</v>
      </c>
    </row>
    <row r="38" spans="1:36">
      <c r="A38" s="37"/>
      <c r="D38" t="str">
        <f>D23</f>
        <v>Domestic transport</v>
      </c>
      <c r="E38" s="24">
        <f t="shared" ref="E38:AJ38" si="5">E23</f>
        <v>122264.46954762159</v>
      </c>
      <c r="F38" s="24">
        <f t="shared" si="5"/>
        <v>124886.48960566413</v>
      </c>
      <c r="G38" s="24">
        <f t="shared" si="5"/>
        <v>129397.5811232585</v>
      </c>
      <c r="H38" s="24">
        <f t="shared" si="5"/>
        <v>129382.98908452959</v>
      </c>
      <c r="I38" s="24">
        <f t="shared" si="5"/>
        <v>130475.27140794584</v>
      </c>
      <c r="J38" s="24">
        <f t="shared" si="5"/>
        <v>132451.98178183602</v>
      </c>
      <c r="K38" s="24">
        <f t="shared" si="5"/>
        <v>134198.13249454382</v>
      </c>
      <c r="L38" s="24">
        <f t="shared" si="5"/>
        <v>136750.44903103777</v>
      </c>
      <c r="M38" s="24">
        <f t="shared" si="5"/>
        <v>139013.99084960402</v>
      </c>
      <c r="N38" s="24">
        <f t="shared" si="5"/>
        <v>141368.92334057836</v>
      </c>
      <c r="O38" s="24">
        <f t="shared" si="5"/>
        <v>140817.47813457812</v>
      </c>
      <c r="P38" s="24">
        <f t="shared" si="5"/>
        <v>143628.62529349778</v>
      </c>
      <c r="Q38" s="24">
        <f t="shared" si="5"/>
        <v>144453.49480141528</v>
      </c>
      <c r="R38" s="24">
        <f t="shared" si="5"/>
        <v>143858.95809161986</v>
      </c>
      <c r="S38" s="24">
        <f t="shared" si="5"/>
        <v>144371.93587224028</v>
      </c>
      <c r="T38" s="24">
        <f t="shared" si="5"/>
        <v>142068.75466842382</v>
      </c>
      <c r="U38" s="24">
        <f t="shared" si="5"/>
        <v>141435.19006167952</v>
      </c>
      <c r="V38" s="24">
        <f t="shared" si="5"/>
        <v>139980.73101548175</v>
      </c>
      <c r="W38" s="24">
        <f t="shared" si="5"/>
        <v>133481.5212229868</v>
      </c>
      <c r="X38" s="24">
        <f t="shared" si="5"/>
        <v>132891.10548676102</v>
      </c>
      <c r="Y38" s="24">
        <f t="shared" si="5"/>
        <v>133627.24846920333</v>
      </c>
      <c r="Z38" s="24">
        <f t="shared" si="5"/>
        <v>134523.92071569699</v>
      </c>
      <c r="AA38" s="24">
        <f t="shared" si="5"/>
        <v>132935.91030157951</v>
      </c>
      <c r="AB38" s="24">
        <f t="shared" si="5"/>
        <v>132555.42744057934</v>
      </c>
      <c r="AC38" s="24">
        <f t="shared" si="5"/>
        <v>132173.18759915477</v>
      </c>
      <c r="AD38" s="24">
        <f t="shared" si="5"/>
        <v>133709.99122224364</v>
      </c>
      <c r="AE38" s="24">
        <f t="shared" si="5"/>
        <v>133969.76538690773</v>
      </c>
      <c r="AF38" s="24">
        <f t="shared" si="5"/>
        <v>134116.27818552911</v>
      </c>
      <c r="AG38" s="24">
        <f t="shared" si="5"/>
        <v>131466.95497061071</v>
      </c>
      <c r="AH38" s="24">
        <f t="shared" si="5"/>
        <v>130859.94463787967</v>
      </c>
      <c r="AI38" s="24">
        <f t="shared" si="5"/>
        <v>110103.76433097941</v>
      </c>
      <c r="AJ38" s="24">
        <f t="shared" si="5"/>
        <v>124079.35669910922</v>
      </c>
    </row>
    <row r="39" spans="1:36">
      <c r="A39" s="37"/>
      <c r="D39" t="str">
        <f>D28</f>
        <v>Energy supply</v>
      </c>
      <c r="E39" s="24">
        <f t="shared" ref="E39:AJ40" si="6">E28</f>
        <v>78083.361041638869</v>
      </c>
      <c r="F39" s="24">
        <f t="shared" si="6"/>
        <v>79264.06920422765</v>
      </c>
      <c r="G39" s="24">
        <f t="shared" si="6"/>
        <v>80516.941064048166</v>
      </c>
      <c r="H39" s="24">
        <f t="shared" si="6"/>
        <v>68252.655558314989</v>
      </c>
      <c r="I39" s="24">
        <f t="shared" si="6"/>
        <v>65027.626371515631</v>
      </c>
      <c r="J39" s="24">
        <f t="shared" si="6"/>
        <v>67535.467639144699</v>
      </c>
      <c r="K39" s="24">
        <f t="shared" si="6"/>
        <v>71029.671667872666</v>
      </c>
      <c r="L39" s="24">
        <f t="shared" si="6"/>
        <v>66749.436023323913</v>
      </c>
      <c r="M39" s="24">
        <f t="shared" si="6"/>
        <v>79133.98370359464</v>
      </c>
      <c r="N39" s="24">
        <f t="shared" si="6"/>
        <v>72070.622640685659</v>
      </c>
      <c r="O39" s="24">
        <f t="shared" si="6"/>
        <v>70748.50010756719</v>
      </c>
      <c r="P39" s="24">
        <f t="shared" si="6"/>
        <v>63909.468362000378</v>
      </c>
      <c r="Q39" s="24">
        <f t="shared" si="6"/>
        <v>66271.338247985695</v>
      </c>
      <c r="R39" s="24">
        <f t="shared" si="6"/>
        <v>69591.215788343834</v>
      </c>
      <c r="S39" s="24">
        <f t="shared" si="6"/>
        <v>67968.182663987027</v>
      </c>
      <c r="T39" s="24">
        <f t="shared" si="6"/>
        <v>72982.653336401941</v>
      </c>
      <c r="U39" s="24">
        <f t="shared" si="6"/>
        <v>69026.232831244502</v>
      </c>
      <c r="V39" s="24">
        <f t="shared" si="6"/>
        <v>68686.718510807099</v>
      </c>
      <c r="W39" s="24">
        <f t="shared" si="6"/>
        <v>67807.291423611678</v>
      </c>
      <c r="X39" s="24">
        <f t="shared" si="6"/>
        <v>65715.652154336422</v>
      </c>
      <c r="Y39" s="24">
        <f t="shared" si="6"/>
        <v>66064.692098754589</v>
      </c>
      <c r="Z39" s="24">
        <f t="shared" si="6"/>
        <v>60363.34838069346</v>
      </c>
      <c r="AA39" s="24">
        <f t="shared" si="6"/>
        <v>61993.00320811956</v>
      </c>
      <c r="AB39" s="24">
        <f t="shared" si="6"/>
        <v>60037.568768211335</v>
      </c>
      <c r="AC39" s="24">
        <f t="shared" si="6"/>
        <v>46496.484149726894</v>
      </c>
      <c r="AD39" s="24">
        <f t="shared" si="6"/>
        <v>49271.050255554961</v>
      </c>
      <c r="AE39" s="24">
        <f t="shared" si="6"/>
        <v>52897.128915174893</v>
      </c>
      <c r="AF39" s="24">
        <f t="shared" si="6"/>
        <v>56698.841845399584</v>
      </c>
      <c r="AG39" s="24">
        <f t="shared" si="6"/>
        <v>47364.201147062464</v>
      </c>
      <c r="AH39" s="24">
        <f t="shared" si="6"/>
        <v>45568.606128582884</v>
      </c>
      <c r="AI39" s="24">
        <f t="shared" si="6"/>
        <v>40747.949980132835</v>
      </c>
      <c r="AJ39" s="24">
        <f t="shared" si="6"/>
        <v>42047.636754613028</v>
      </c>
    </row>
    <row r="40" spans="1:36">
      <c r="A40" s="37"/>
      <c r="D40" t="str">
        <f>D29</f>
        <v>Residential and commercial</v>
      </c>
      <c r="E40" s="24">
        <f t="shared" si="6"/>
        <v>86226.826965765445</v>
      </c>
      <c r="F40" s="24">
        <f t="shared" si="6"/>
        <v>96170.901633853777</v>
      </c>
      <c r="G40" s="24">
        <f t="shared" si="6"/>
        <v>93591.605570495827</v>
      </c>
      <c r="H40" s="24">
        <f t="shared" si="6"/>
        <v>90360.797599720041</v>
      </c>
      <c r="I40" s="24">
        <f t="shared" si="6"/>
        <v>84896.531339457928</v>
      </c>
      <c r="J40" s="24">
        <f t="shared" si="6"/>
        <v>84723.555104771309</v>
      </c>
      <c r="K40" s="24">
        <f t="shared" si="6"/>
        <v>93455.224658485502</v>
      </c>
      <c r="L40" s="24">
        <f t="shared" si="6"/>
        <v>87584.52222461917</v>
      </c>
      <c r="M40" s="24">
        <f t="shared" si="6"/>
        <v>91280.721522165142</v>
      </c>
      <c r="N40" s="24">
        <f t="shared" si="6"/>
        <v>92772.556099375186</v>
      </c>
      <c r="O40" s="24">
        <f t="shared" si="6"/>
        <v>88557.130162053014</v>
      </c>
      <c r="P40" s="24">
        <f t="shared" si="6"/>
        <v>93601.445754538028</v>
      </c>
      <c r="Q40" s="24">
        <f t="shared" si="6"/>
        <v>88143.080701835308</v>
      </c>
      <c r="R40" s="24">
        <f t="shared" si="6"/>
        <v>92770.995727026297</v>
      </c>
      <c r="S40" s="24">
        <f t="shared" si="6"/>
        <v>96835.770191065909</v>
      </c>
      <c r="T40" s="24">
        <f t="shared" si="6"/>
        <v>95327.770908054983</v>
      </c>
      <c r="U40" s="24">
        <f t="shared" si="6"/>
        <v>89915.973428801837</v>
      </c>
      <c r="V40" s="24">
        <f t="shared" si="6"/>
        <v>81908.150556537541</v>
      </c>
      <c r="W40" s="24">
        <f t="shared" si="6"/>
        <v>88459.997293180859</v>
      </c>
      <c r="X40" s="24">
        <f t="shared" si="6"/>
        <v>90751.426870430863</v>
      </c>
      <c r="Y40" s="24">
        <f t="shared" si="6"/>
        <v>89043.968274391227</v>
      </c>
      <c r="Z40" s="24">
        <f t="shared" si="6"/>
        <v>73638.18625308678</v>
      </c>
      <c r="AA40" s="24">
        <f t="shared" si="6"/>
        <v>80384.004706298088</v>
      </c>
      <c r="AB40" s="24">
        <f t="shared" si="6"/>
        <v>82867.069406641647</v>
      </c>
      <c r="AC40" s="24">
        <f t="shared" si="6"/>
        <v>66745.295602762024</v>
      </c>
      <c r="AD40" s="24">
        <f t="shared" si="6"/>
        <v>69959.995477798962</v>
      </c>
      <c r="AE40" s="24">
        <f t="shared" si="6"/>
        <v>70770.931559159391</v>
      </c>
      <c r="AF40" s="24">
        <f t="shared" si="6"/>
        <v>70411.85155952326</v>
      </c>
      <c r="AG40" s="24">
        <f t="shared" si="6"/>
        <v>66140.87467647795</v>
      </c>
      <c r="AH40" s="24">
        <f t="shared" si="6"/>
        <v>64218.344567930792</v>
      </c>
      <c r="AI40" s="24">
        <f t="shared" si="6"/>
        <v>60375.37661880751</v>
      </c>
      <c r="AJ40" s="24">
        <f t="shared" si="6"/>
        <v>64136.254894686943</v>
      </c>
    </row>
    <row r="41" spans="1:36">
      <c r="A41" s="37"/>
      <c r="D41" t="str">
        <f>D22</f>
        <v>Agriculture</v>
      </c>
      <c r="E41" s="24">
        <f t="shared" ref="E41:AJ41" si="7">E22</f>
        <v>77713.505300359262</v>
      </c>
      <c r="F41" s="24">
        <f t="shared" si="7"/>
        <v>76812.146951547213</v>
      </c>
      <c r="G41" s="24">
        <f t="shared" si="7"/>
        <v>76185.536146412167</v>
      </c>
      <c r="H41" s="24">
        <f t="shared" si="7"/>
        <v>74933.551259751621</v>
      </c>
      <c r="I41" s="24">
        <f t="shared" si="7"/>
        <v>74221.963896893692</v>
      </c>
      <c r="J41" s="24">
        <f t="shared" si="7"/>
        <v>74802.355193017633</v>
      </c>
      <c r="K41" s="24">
        <f t="shared" si="7"/>
        <v>75386.499811068992</v>
      </c>
      <c r="L41" s="24">
        <f t="shared" si="7"/>
        <v>75511.343963125299</v>
      </c>
      <c r="M41" s="24">
        <f t="shared" si="7"/>
        <v>75493.860836427499</v>
      </c>
      <c r="N41" s="24">
        <f t="shared" si="7"/>
        <v>75849.918736122156</v>
      </c>
      <c r="O41" s="24">
        <f t="shared" si="7"/>
        <v>78078.17323421844</v>
      </c>
      <c r="P41" s="24">
        <f t="shared" si="7"/>
        <v>77722.83844244678</v>
      </c>
      <c r="Q41" s="24">
        <f t="shared" si="7"/>
        <v>76324.357794493844</v>
      </c>
      <c r="R41" s="24">
        <f t="shared" si="7"/>
        <v>73295.355716599996</v>
      </c>
      <c r="S41" s="24">
        <f t="shared" si="7"/>
        <v>73816.564205597388</v>
      </c>
      <c r="T41" s="24">
        <f t="shared" si="7"/>
        <v>73349.740563752814</v>
      </c>
      <c r="U41" s="24">
        <f t="shared" si="7"/>
        <v>72832.747570864216</v>
      </c>
      <c r="V41" s="24">
        <f t="shared" si="7"/>
        <v>73317.561081884502</v>
      </c>
      <c r="W41" s="24">
        <f t="shared" si="7"/>
        <v>74730.049291430318</v>
      </c>
      <c r="X41" s="24">
        <f t="shared" si="7"/>
        <v>73646.319259194497</v>
      </c>
      <c r="Y41" s="24">
        <f t="shared" si="7"/>
        <v>71940.351688056893</v>
      </c>
      <c r="Z41" s="24">
        <f t="shared" si="7"/>
        <v>71779.655401713157</v>
      </c>
      <c r="AA41" s="24">
        <f t="shared" si="7"/>
        <v>71600.62745158904</v>
      </c>
      <c r="AB41" s="24">
        <f t="shared" si="7"/>
        <v>70853.047480109366</v>
      </c>
      <c r="AC41" s="24">
        <f t="shared" si="7"/>
        <v>72410.568162318945</v>
      </c>
      <c r="AD41" s="24">
        <f t="shared" si="7"/>
        <v>72143.077198428829</v>
      </c>
      <c r="AE41" s="24">
        <f t="shared" si="7"/>
        <v>71453.491080261898</v>
      </c>
      <c r="AF41" s="24">
        <f t="shared" si="7"/>
        <v>71482.857587677689</v>
      </c>
      <c r="AG41" s="24">
        <f t="shared" si="7"/>
        <v>70524.843750730943</v>
      </c>
      <c r="AH41" s="24">
        <f t="shared" si="7"/>
        <v>68833.054700198729</v>
      </c>
      <c r="AI41" s="24">
        <f t="shared" si="7"/>
        <v>67363.496452662046</v>
      </c>
      <c r="AJ41" s="24">
        <f t="shared" si="7"/>
        <v>66213.862629864903</v>
      </c>
    </row>
    <row r="42" spans="1:36">
      <c r="A42" s="37"/>
      <c r="D42" t="str">
        <f>D26</f>
        <v>International Aviation</v>
      </c>
      <c r="E42" s="24">
        <f t="shared" ref="E42:AJ42" si="8">E26</f>
        <v>8877.4682204397668</v>
      </c>
      <c r="F42" s="24">
        <f t="shared" si="8"/>
        <v>8529.3388508287953</v>
      </c>
      <c r="G42" s="24">
        <f t="shared" si="8"/>
        <v>9979.2981714616362</v>
      </c>
      <c r="H42" s="24">
        <f t="shared" si="8"/>
        <v>10297.838754567052</v>
      </c>
      <c r="I42" s="24">
        <f t="shared" si="8"/>
        <v>10686.521611113161</v>
      </c>
      <c r="J42" s="24">
        <f t="shared" si="8"/>
        <v>10702.257502400817</v>
      </c>
      <c r="K42" s="24">
        <f t="shared" si="8"/>
        <v>11352.0170672647</v>
      </c>
      <c r="L42" s="24">
        <f t="shared" si="8"/>
        <v>11666.342006317414</v>
      </c>
      <c r="M42" s="24">
        <f t="shared" si="8"/>
        <v>12405.689423894282</v>
      </c>
      <c r="N42" s="24">
        <f t="shared" si="8"/>
        <v>13737.872079118346</v>
      </c>
      <c r="O42" s="24">
        <f t="shared" si="8"/>
        <v>14233.486515006323</v>
      </c>
      <c r="P42" s="24">
        <f t="shared" si="8"/>
        <v>14342.345338657122</v>
      </c>
      <c r="Q42" s="24">
        <f t="shared" si="8"/>
        <v>14444.541687535004</v>
      </c>
      <c r="R42" s="24">
        <f t="shared" si="8"/>
        <v>14600.460329086036</v>
      </c>
      <c r="S42" s="24">
        <f t="shared" si="8"/>
        <v>15609.404014081671</v>
      </c>
      <c r="T42" s="24">
        <f t="shared" si="8"/>
        <v>15849.962725816948</v>
      </c>
      <c r="U42" s="24">
        <f t="shared" si="8"/>
        <v>16720.339957321361</v>
      </c>
      <c r="V42" s="24">
        <f t="shared" si="8"/>
        <v>17355.803559223557</v>
      </c>
      <c r="W42" s="24">
        <f t="shared" si="8"/>
        <v>17569.624644294592</v>
      </c>
      <c r="X42" s="24">
        <f t="shared" si="8"/>
        <v>16137.402077283572</v>
      </c>
      <c r="Y42" s="24">
        <f t="shared" si="8"/>
        <v>16214.709542977022</v>
      </c>
      <c r="Z42" s="24">
        <f t="shared" si="8"/>
        <v>17058.811509823739</v>
      </c>
      <c r="AA42" s="24">
        <f t="shared" si="8"/>
        <v>16641.063503202986</v>
      </c>
      <c r="AB42" s="24">
        <f t="shared" si="8"/>
        <v>16539.803114061855</v>
      </c>
      <c r="AC42" s="24">
        <f t="shared" si="8"/>
        <v>16723.700519935381</v>
      </c>
      <c r="AD42" s="24">
        <f t="shared" si="8"/>
        <v>17690.382139010486</v>
      </c>
      <c r="AE42" s="24">
        <f t="shared" si="8"/>
        <v>17390.157197780696</v>
      </c>
      <c r="AF42" s="24">
        <f t="shared" si="8"/>
        <v>17667.945476522975</v>
      </c>
      <c r="AG42" s="24">
        <f t="shared" si="8"/>
        <v>18277.398884957125</v>
      </c>
      <c r="AH42" s="24">
        <f t="shared" si="8"/>
        <v>19192.150369361534</v>
      </c>
      <c r="AI42" s="24">
        <f t="shared" si="8"/>
        <v>8309.910398739401</v>
      </c>
      <c r="AJ42" s="24">
        <f t="shared" si="8"/>
        <v>8417.6174547760929</v>
      </c>
    </row>
    <row r="43" spans="1:36">
      <c r="A43" s="37"/>
      <c r="D43" t="str">
        <f>D31</f>
        <v>Other combustion</v>
      </c>
      <c r="E43" s="24">
        <f t="shared" ref="E43:AJ43" si="9">E31</f>
        <v>18236.269301928944</v>
      </c>
      <c r="F43" s="24">
        <f t="shared" si="9"/>
        <v>17966.994435838707</v>
      </c>
      <c r="G43" s="24">
        <f t="shared" si="9"/>
        <v>16784.961214842344</v>
      </c>
      <c r="H43" s="24">
        <f t="shared" si="9"/>
        <v>16518.208007399986</v>
      </c>
      <c r="I43" s="24">
        <f t="shared" si="9"/>
        <v>14995.022950862098</v>
      </c>
      <c r="J43" s="24">
        <f t="shared" si="9"/>
        <v>14535.468613369796</v>
      </c>
      <c r="K43" s="24">
        <f t="shared" si="9"/>
        <v>15179.239490978242</v>
      </c>
      <c r="L43" s="24">
        <f t="shared" si="9"/>
        <v>15573.507346386075</v>
      </c>
      <c r="M43" s="24">
        <f t="shared" si="9"/>
        <v>16492.508408165198</v>
      </c>
      <c r="N43" s="24">
        <f t="shared" si="9"/>
        <v>16511.813276975194</v>
      </c>
      <c r="O43" s="24">
        <f t="shared" si="9"/>
        <v>16568.573265573468</v>
      </c>
      <c r="P43" s="24">
        <f t="shared" si="9"/>
        <v>16797.563959721607</v>
      </c>
      <c r="Q43" s="24">
        <f t="shared" si="9"/>
        <v>16885.039413796072</v>
      </c>
      <c r="R43" s="24">
        <f t="shared" si="9"/>
        <v>16866.252444712478</v>
      </c>
      <c r="S43" s="24">
        <f t="shared" si="9"/>
        <v>17350.236176083752</v>
      </c>
      <c r="T43" s="24">
        <f t="shared" si="9"/>
        <v>16747.055574216076</v>
      </c>
      <c r="U43" s="24">
        <f t="shared" si="9"/>
        <v>16303.790594345439</v>
      </c>
      <c r="V43" s="24">
        <f t="shared" si="9"/>
        <v>15852.855328385504</v>
      </c>
      <c r="W43" s="24">
        <f t="shared" si="9"/>
        <v>16050.530889840174</v>
      </c>
      <c r="X43" s="24">
        <f t="shared" si="9"/>
        <v>15750.524494062409</v>
      </c>
      <c r="Y43" s="24">
        <f t="shared" si="9"/>
        <v>15411.43400400073</v>
      </c>
      <c r="Z43" s="24">
        <f t="shared" si="9"/>
        <v>15682.858560524099</v>
      </c>
      <c r="AA43" s="24">
        <f t="shared" si="9"/>
        <v>14651.366814885516</v>
      </c>
      <c r="AB43" s="24">
        <f t="shared" si="9"/>
        <v>15172.825196174497</v>
      </c>
      <c r="AC43" s="24">
        <f t="shared" si="9"/>
        <v>15083.418225724121</v>
      </c>
      <c r="AD43" s="24">
        <f t="shared" si="9"/>
        <v>14753.869032840379</v>
      </c>
      <c r="AE43" s="24">
        <f t="shared" si="9"/>
        <v>13291.694423708544</v>
      </c>
      <c r="AF43" s="24">
        <f t="shared" si="9"/>
        <v>13051.637478709654</v>
      </c>
      <c r="AG43" s="24">
        <f t="shared" si="9"/>
        <v>13086.206101834532</v>
      </c>
      <c r="AH43" s="24">
        <f t="shared" si="9"/>
        <v>13142.208024634125</v>
      </c>
      <c r="AI43" s="24">
        <f t="shared" si="9"/>
        <v>14245.780648920509</v>
      </c>
      <c r="AJ43" s="24">
        <f t="shared" si="9"/>
        <v>14570.698686786267</v>
      </c>
    </row>
    <row r="44" spans="1:36">
      <c r="A44" s="37"/>
      <c r="D44" t="str">
        <f>D25</f>
        <v>Waste</v>
      </c>
      <c r="E44" s="24">
        <f t="shared" ref="E44:AJ44" si="10">E25</f>
        <v>17884.127599987536</v>
      </c>
      <c r="F44" s="24">
        <f t="shared" si="10"/>
        <v>18687.297032575647</v>
      </c>
      <c r="G44" s="24">
        <f t="shared" si="10"/>
        <v>19581.120756003573</v>
      </c>
      <c r="H44" s="24">
        <f t="shared" si="10"/>
        <v>20445.528670102922</v>
      </c>
      <c r="I44" s="24">
        <f t="shared" si="10"/>
        <v>20922.136922063182</v>
      </c>
      <c r="J44" s="24">
        <f t="shared" si="10"/>
        <v>21244.698196998543</v>
      </c>
      <c r="K44" s="24">
        <f t="shared" si="10"/>
        <v>21378.135565755983</v>
      </c>
      <c r="L44" s="24">
        <f t="shared" si="10"/>
        <v>21462.51476886676</v>
      </c>
      <c r="M44" s="24">
        <f t="shared" si="10"/>
        <v>21992.874806913231</v>
      </c>
      <c r="N44" s="24">
        <f t="shared" si="10"/>
        <v>22250.060596909727</v>
      </c>
      <c r="O44" s="24">
        <f t="shared" si="10"/>
        <v>22700.969746188603</v>
      </c>
      <c r="P44" s="24">
        <f t="shared" si="10"/>
        <v>22984.842282900074</v>
      </c>
      <c r="Q44" s="24">
        <f t="shared" si="10"/>
        <v>23217.072865833572</v>
      </c>
      <c r="R44" s="24">
        <f t="shared" si="10"/>
        <v>23340.740606483767</v>
      </c>
      <c r="S44" s="24">
        <f t="shared" si="10"/>
        <v>23149.17334108986</v>
      </c>
      <c r="T44" s="24">
        <f t="shared" si="10"/>
        <v>23033.820211297258</v>
      </c>
      <c r="U44" s="24">
        <f t="shared" si="10"/>
        <v>23036.059480647</v>
      </c>
      <c r="V44" s="24">
        <f t="shared" si="10"/>
        <v>22940.549175789543</v>
      </c>
      <c r="W44" s="24">
        <f t="shared" si="10"/>
        <v>22985.75029324933</v>
      </c>
      <c r="X44" s="24">
        <f t="shared" si="10"/>
        <v>22318.542247221463</v>
      </c>
      <c r="Y44" s="24">
        <f t="shared" si="10"/>
        <v>22407.233041321248</v>
      </c>
      <c r="Z44" s="24">
        <f t="shared" si="10"/>
        <v>21482.119493991173</v>
      </c>
      <c r="AA44" s="24">
        <f t="shared" si="10"/>
        <v>21078.452979898426</v>
      </c>
      <c r="AB44" s="24">
        <f t="shared" si="10"/>
        <v>19491.97816484404</v>
      </c>
      <c r="AC44" s="24">
        <f t="shared" si="10"/>
        <v>18868.460703663506</v>
      </c>
      <c r="AD44" s="24">
        <f t="shared" si="10"/>
        <v>17823.019907874306</v>
      </c>
      <c r="AE44" s="24">
        <f t="shared" si="10"/>
        <v>17851.731342465828</v>
      </c>
      <c r="AF44" s="24">
        <f t="shared" si="10"/>
        <v>17918.439497279294</v>
      </c>
      <c r="AG44" s="24">
        <f t="shared" si="10"/>
        <v>17698.780125884878</v>
      </c>
      <c r="AH44" s="24">
        <f t="shared" si="10"/>
        <v>18970.663304666574</v>
      </c>
      <c r="AI44" s="24">
        <f t="shared" si="10"/>
        <v>18718.973104322649</v>
      </c>
      <c r="AJ44" s="24">
        <f t="shared" si="10"/>
        <v>18085.8972554582</v>
      </c>
    </row>
    <row r="45" spans="1:36">
      <c r="A45" s="37"/>
      <c r="D45" t="s">
        <v>627</v>
      </c>
      <c r="E45" s="11">
        <f>E30</f>
        <v>-17119.626256087933</v>
      </c>
      <c r="F45" s="11">
        <f t="shared" ref="F45:AJ45" si="11">F30</f>
        <v>-17247.320713897745</v>
      </c>
      <c r="G45" s="11">
        <f t="shared" si="11"/>
        <v>-15018.466662672021</v>
      </c>
      <c r="H45" s="11">
        <f t="shared" si="11"/>
        <v>-18973.936384686564</v>
      </c>
      <c r="I45" s="11">
        <f t="shared" si="11"/>
        <v>-17069.347098669485</v>
      </c>
      <c r="J45" s="11">
        <f t="shared" si="11"/>
        <v>-20166.58710308887</v>
      </c>
      <c r="K45" s="11">
        <f t="shared" si="11"/>
        <v>-27511.260444015614</v>
      </c>
      <c r="L45" s="11">
        <f t="shared" si="11"/>
        <v>-29180.937963127493</v>
      </c>
      <c r="M45" s="11">
        <f t="shared" si="11"/>
        <v>-31671.090958230943</v>
      </c>
      <c r="N45" s="11">
        <f t="shared" si="11"/>
        <v>-36340.695174513625</v>
      </c>
      <c r="O45" s="11">
        <f t="shared" si="11"/>
        <v>-20120.230778684745</v>
      </c>
      <c r="P45" s="11">
        <f t="shared" si="11"/>
        <v>-33735.113491114666</v>
      </c>
      <c r="Q45" s="11">
        <f t="shared" si="11"/>
        <v>-43641.631180922705</v>
      </c>
      <c r="R45" s="11">
        <f t="shared" si="11"/>
        <v>-48286.009228692594</v>
      </c>
      <c r="S45" s="11">
        <f t="shared" si="11"/>
        <v>-50292.08069545625</v>
      </c>
      <c r="T45" s="11">
        <f t="shared" si="11"/>
        <v>-50710.769466816404</v>
      </c>
      <c r="U45" s="11">
        <f t="shared" si="11"/>
        <v>-50750.925958080639</v>
      </c>
      <c r="V45" s="11">
        <f t="shared" si="11"/>
        <v>-48551.667345290662</v>
      </c>
      <c r="W45" s="11">
        <f t="shared" si="11"/>
        <v>-47888.027599859794</v>
      </c>
      <c r="X45" s="11">
        <f t="shared" si="11"/>
        <v>-37849.885926873285</v>
      </c>
      <c r="Y45" s="11">
        <f t="shared" si="11"/>
        <v>-40717.578427796689</v>
      </c>
      <c r="Z45" s="11">
        <f t="shared" si="11"/>
        <v>-42462.426755088352</v>
      </c>
      <c r="AA45" s="11">
        <f t="shared" si="11"/>
        <v>-46872.022039346077</v>
      </c>
      <c r="AB45" s="11">
        <f t="shared" si="11"/>
        <v>-45457.541103601136</v>
      </c>
      <c r="AC45" s="11">
        <f t="shared" si="11"/>
        <v>-41091.822165016623</v>
      </c>
      <c r="AD45" s="11">
        <f t="shared" si="11"/>
        <v>-37004.344273391071</v>
      </c>
      <c r="AE45" s="11">
        <f t="shared" si="11"/>
        <v>-30184.15327762501</v>
      </c>
      <c r="AF45" s="11">
        <f t="shared" si="11"/>
        <v>-20591.575806683028</v>
      </c>
      <c r="AG45" s="11">
        <f t="shared" si="11"/>
        <v>-19651.71324083933</v>
      </c>
      <c r="AH45" s="11">
        <f t="shared" si="11"/>
        <v>-18226.970310405672</v>
      </c>
      <c r="AI45" s="11">
        <f t="shared" si="11"/>
        <v>-21621.854947223517</v>
      </c>
      <c r="AJ45" s="11">
        <f t="shared" si="11"/>
        <v>-17055.128812616003</v>
      </c>
    </row>
    <row r="46" spans="1:36" s="59" customFormat="1" ht="15" thickBot="1">
      <c r="A46" s="38"/>
      <c r="C46" s="71"/>
    </row>
  </sheetData>
  <mergeCells count="3">
    <mergeCell ref="C22:C31"/>
    <mergeCell ref="B22:B31"/>
    <mergeCell ref="A22:A31"/>
  </mergeCells>
  <pageMargins left="0.7" right="0.7" top="0.75" bottom="0.75" header="0.3" footer="0.3"/>
  <legacyDrawing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6063AB-52EC-4B66-A6A4-20D433335235}">
  <dimension ref="A1:AJ46"/>
  <sheetViews>
    <sheetView zoomScale="49" zoomScaleNormal="49" workbookViewId="0">
      <selection activeCell="Q11" sqref="Q11:Q12"/>
    </sheetView>
  </sheetViews>
  <sheetFormatPr defaultRowHeight="14.4"/>
  <cols>
    <col min="1" max="1" width="35.5546875" bestFit="1" customWidth="1"/>
    <col min="2" max="2" width="24.33203125" bestFit="1" customWidth="1"/>
    <col min="3" max="3" width="11.33203125" style="32" customWidth="1"/>
    <col min="4" max="4" width="13.21875" customWidth="1"/>
    <col min="5" max="5" width="16.88671875" bestFit="1" customWidth="1"/>
  </cols>
  <sheetData>
    <row r="1" spans="1:5">
      <c r="B1">
        <v>1000</v>
      </c>
    </row>
    <row r="3" spans="1:5" ht="15" thickBot="1">
      <c r="B3" t="s">
        <v>167</v>
      </c>
    </row>
    <row r="4" spans="1:5" ht="29.4" thickBot="1">
      <c r="A4" s="63" t="s">
        <v>184</v>
      </c>
      <c r="B4" s="67">
        <v>2019</v>
      </c>
      <c r="C4" s="140" t="s">
        <v>350</v>
      </c>
      <c r="D4" s="62" t="s">
        <v>351</v>
      </c>
      <c r="E4" s="67" t="s">
        <v>364</v>
      </c>
    </row>
    <row r="5" spans="1:5">
      <c r="A5" s="126" t="s">
        <v>352</v>
      </c>
      <c r="B5" s="146">
        <f t="shared" ref="B5:B6" si="0">AH35/$B$1</f>
        <v>2.4318295465675002</v>
      </c>
      <c r="C5" s="151">
        <f t="shared" ref="C5:C15" si="1">B5/$B$16</f>
        <v>0.12311426283659549</v>
      </c>
      <c r="D5" s="150">
        <v>0.1</v>
      </c>
      <c r="E5" s="150">
        <v>1</v>
      </c>
    </row>
    <row r="6" spans="1:5">
      <c r="A6" s="37" t="s">
        <v>353</v>
      </c>
      <c r="B6" s="136">
        <f t="shared" si="0"/>
        <v>3.5565698311491269</v>
      </c>
      <c r="C6" s="138">
        <f t="shared" si="1"/>
        <v>0.18005557733552516</v>
      </c>
      <c r="D6" s="105">
        <v>0.1</v>
      </c>
      <c r="E6" s="105">
        <v>1</v>
      </c>
    </row>
    <row r="7" spans="1:5">
      <c r="A7" s="37" t="s">
        <v>354</v>
      </c>
      <c r="B7" s="136">
        <f>AH37/$B$1</f>
        <v>7.8668230265999992E-2</v>
      </c>
      <c r="C7" s="138">
        <f t="shared" si="1"/>
        <v>3.9826727130314963E-3</v>
      </c>
      <c r="D7" s="105">
        <v>0.1</v>
      </c>
      <c r="E7" s="105">
        <v>1</v>
      </c>
    </row>
    <row r="8" spans="1:5">
      <c r="A8" s="37" t="s">
        <v>355</v>
      </c>
      <c r="B8" s="136">
        <f t="shared" ref="B8:B15" si="2">AH38/$B$1</f>
        <v>6.584907435646576</v>
      </c>
      <c r="C8" s="138">
        <f t="shared" si="1"/>
        <v>0.33336876999916903</v>
      </c>
      <c r="D8" s="105">
        <v>0.1</v>
      </c>
      <c r="E8" s="105">
        <v>1</v>
      </c>
    </row>
    <row r="9" spans="1:5">
      <c r="A9" s="37" t="s">
        <v>356</v>
      </c>
      <c r="B9" s="136">
        <f t="shared" si="2"/>
        <v>4.3875846097814666</v>
      </c>
      <c r="C9" s="138">
        <f t="shared" si="1"/>
        <v>0.22212668878412409</v>
      </c>
      <c r="D9" s="105">
        <v>0.1</v>
      </c>
      <c r="E9" s="105">
        <v>1</v>
      </c>
    </row>
    <row r="10" spans="1:5">
      <c r="A10" s="37" t="s">
        <v>357</v>
      </c>
      <c r="B10" s="136">
        <f t="shared" si="2"/>
        <v>2.4244813513227901</v>
      </c>
      <c r="C10" s="138">
        <f t="shared" si="1"/>
        <v>0.12274225171352611</v>
      </c>
      <c r="D10" s="105">
        <v>0.1</v>
      </c>
      <c r="E10" s="105">
        <v>1</v>
      </c>
    </row>
    <row r="11" spans="1:5">
      <c r="A11" s="37" t="s">
        <v>358</v>
      </c>
      <c r="B11" s="136">
        <f t="shared" si="2"/>
        <v>2.7212354660846092</v>
      </c>
      <c r="C11" s="138">
        <f t="shared" si="1"/>
        <v>0.1377657816867498</v>
      </c>
      <c r="D11" s="105">
        <v>0.1</v>
      </c>
      <c r="E11" s="105">
        <v>1</v>
      </c>
    </row>
    <row r="12" spans="1:5">
      <c r="A12" s="37" t="s">
        <v>359</v>
      </c>
      <c r="B12" s="136">
        <f t="shared" si="2"/>
        <v>0.6104072612960002</v>
      </c>
      <c r="C12" s="138">
        <f t="shared" si="1"/>
        <v>3.0902593527015632E-2</v>
      </c>
      <c r="D12" s="105">
        <v>0.1</v>
      </c>
      <c r="E12" s="105">
        <v>1</v>
      </c>
    </row>
    <row r="13" spans="1:5">
      <c r="A13" s="37" t="s">
        <v>360</v>
      </c>
      <c r="B13" s="136">
        <f t="shared" si="2"/>
        <v>0.70714902965109006</v>
      </c>
      <c r="C13" s="138">
        <f t="shared" si="1"/>
        <v>3.5800260599675726E-2</v>
      </c>
      <c r="D13" s="105">
        <v>0.1</v>
      </c>
      <c r="E13" s="105">
        <v>1</v>
      </c>
    </row>
    <row r="14" spans="1:5">
      <c r="A14" s="37" t="s">
        <v>361</v>
      </c>
      <c r="B14" s="136">
        <f t="shared" si="2"/>
        <v>1.9856277417465833</v>
      </c>
      <c r="C14" s="138">
        <f t="shared" si="1"/>
        <v>0.10052476582418189</v>
      </c>
      <c r="D14" s="105">
        <v>0.1</v>
      </c>
      <c r="E14" s="105">
        <v>1</v>
      </c>
    </row>
    <row r="15" spans="1:5">
      <c r="A15" s="37" t="s">
        <v>362</v>
      </c>
      <c r="B15" s="136">
        <f t="shared" si="2"/>
        <v>-5.7358380978107242</v>
      </c>
      <c r="C15" s="138">
        <f t="shared" si="1"/>
        <v>-0.29038362501959447</v>
      </c>
      <c r="D15" s="105">
        <v>0.1</v>
      </c>
      <c r="E15" s="105">
        <v>1</v>
      </c>
    </row>
    <row r="16" spans="1:5">
      <c r="A16" s="37" t="s">
        <v>363</v>
      </c>
      <c r="B16" s="136">
        <f>SUM(B5:B15)</f>
        <v>19.752622405701018</v>
      </c>
      <c r="C16" s="138">
        <f>B16/$B$16</f>
        <v>1</v>
      </c>
      <c r="D16" s="105"/>
      <c r="E16" s="105">
        <v>1</v>
      </c>
    </row>
    <row r="17" spans="1:36" ht="15" thickBot="1">
      <c r="A17" s="38"/>
      <c r="B17" s="57"/>
      <c r="C17" s="139">
        <f>SUM(C5:C15)</f>
        <v>1</v>
      </c>
      <c r="D17" s="57"/>
      <c r="E17" s="57"/>
    </row>
    <row r="19" spans="1:36">
      <c r="H19" s="35"/>
    </row>
    <row r="20" spans="1:36" ht="15" thickBot="1">
      <c r="H20" s="35"/>
    </row>
    <row r="21" spans="1:36" s="98" customFormat="1">
      <c r="A21" s="89"/>
      <c r="B21" s="90"/>
      <c r="C21" s="90"/>
      <c r="D21" s="90"/>
      <c r="E21" s="91" t="s">
        <v>633</v>
      </c>
      <c r="F21" s="91" t="s">
        <v>634</v>
      </c>
      <c r="G21" s="91" t="s">
        <v>635</v>
      </c>
      <c r="H21" s="91" t="s">
        <v>636</v>
      </c>
      <c r="I21" s="91" t="s">
        <v>637</v>
      </c>
      <c r="J21" s="91" t="s">
        <v>638</v>
      </c>
      <c r="K21" s="91" t="s">
        <v>639</v>
      </c>
      <c r="L21" s="91" t="s">
        <v>640</v>
      </c>
      <c r="M21" s="91" t="s">
        <v>641</v>
      </c>
      <c r="N21" s="91" t="s">
        <v>642</v>
      </c>
      <c r="O21" s="91" t="s">
        <v>643</v>
      </c>
      <c r="P21" s="91" t="s">
        <v>644</v>
      </c>
      <c r="Q21" s="91" t="s">
        <v>645</v>
      </c>
      <c r="R21" s="91" t="s">
        <v>646</v>
      </c>
      <c r="S21" s="91" t="s">
        <v>647</v>
      </c>
      <c r="T21" s="91" t="s">
        <v>648</v>
      </c>
      <c r="U21" s="91" t="s">
        <v>649</v>
      </c>
      <c r="V21" s="91" t="s">
        <v>650</v>
      </c>
      <c r="W21" s="91" t="s">
        <v>651</v>
      </c>
      <c r="X21" s="91" t="s">
        <v>652</v>
      </c>
      <c r="Y21" s="91" t="s">
        <v>43</v>
      </c>
      <c r="Z21" s="91" t="s">
        <v>44</v>
      </c>
      <c r="AA21" s="91" t="s">
        <v>45</v>
      </c>
      <c r="AB21" s="91" t="s">
        <v>46</v>
      </c>
      <c r="AC21" s="91" t="s">
        <v>47</v>
      </c>
      <c r="AD21" s="91" t="s">
        <v>48</v>
      </c>
      <c r="AE21" s="91" t="s">
        <v>49</v>
      </c>
      <c r="AF21" s="91" t="s">
        <v>50</v>
      </c>
      <c r="AG21" s="91" t="s">
        <v>51</v>
      </c>
      <c r="AH21" s="91" t="s">
        <v>52</v>
      </c>
      <c r="AI21" s="91" t="s">
        <v>653</v>
      </c>
      <c r="AJ21" s="91" t="s">
        <v>654</v>
      </c>
    </row>
    <row r="22" spans="1:36" s="99" customFormat="1" ht="14.4" customHeight="1">
      <c r="A22" s="167" t="s">
        <v>655</v>
      </c>
      <c r="B22" s="166" t="s">
        <v>656</v>
      </c>
      <c r="C22" s="166" t="s">
        <v>23</v>
      </c>
      <c r="D22" s="84" t="s">
        <v>657</v>
      </c>
      <c r="E22" s="85">
        <v>4424.337647867369</v>
      </c>
      <c r="F22" s="85">
        <v>4286.5581654081316</v>
      </c>
      <c r="G22" s="85">
        <v>3586.7416149319993</v>
      </c>
      <c r="H22" s="85">
        <v>3413.6750097268673</v>
      </c>
      <c r="I22" s="85">
        <v>3253.1563689110862</v>
      </c>
      <c r="J22" s="85">
        <v>3132.0449342821903</v>
      </c>
      <c r="K22" s="85">
        <v>3049.2850987943443</v>
      </c>
      <c r="L22" s="85">
        <v>3188.8513135784033</v>
      </c>
      <c r="M22" s="85">
        <v>2984.4107218145177</v>
      </c>
      <c r="N22" s="85">
        <v>3111.8268168784707</v>
      </c>
      <c r="O22" s="85">
        <v>3093.1974488770306</v>
      </c>
      <c r="P22" s="85">
        <v>3226.7364133681299</v>
      </c>
      <c r="Q22" s="85">
        <v>3172.4172626367117</v>
      </c>
      <c r="R22" s="85">
        <v>3190.9136788799669</v>
      </c>
      <c r="S22" s="85">
        <v>3344.6788649543914</v>
      </c>
      <c r="T22" s="85">
        <v>3361.8255647020042</v>
      </c>
      <c r="U22" s="85">
        <v>3435.7749556745057</v>
      </c>
      <c r="V22" s="85">
        <v>3348.6825423743571</v>
      </c>
      <c r="W22" s="85">
        <v>3515.9649312569595</v>
      </c>
      <c r="X22" s="85">
        <v>3067.3883104050196</v>
      </c>
      <c r="Y22" s="85">
        <v>3135.0436187058012</v>
      </c>
      <c r="Z22" s="85">
        <v>3176.9665347777559</v>
      </c>
      <c r="AA22" s="85">
        <v>3061.4127637759343</v>
      </c>
      <c r="AB22" s="85">
        <v>2800.8836679323208</v>
      </c>
      <c r="AC22" s="85">
        <v>2736.1788143702274</v>
      </c>
      <c r="AD22" s="85">
        <v>2787.2003976571132</v>
      </c>
      <c r="AE22" s="85">
        <v>2745.0340355395915</v>
      </c>
      <c r="AF22" s="85">
        <v>2843.9944584073455</v>
      </c>
      <c r="AG22" s="85">
        <v>2730.7353028220255</v>
      </c>
      <c r="AH22" s="85">
        <v>2721.235466084609</v>
      </c>
      <c r="AI22" s="85">
        <v>2700.7162467278977</v>
      </c>
      <c r="AJ22" s="85">
        <v>2700.9384785532598</v>
      </c>
    </row>
    <row r="23" spans="1:36" s="99" customFormat="1">
      <c r="A23" s="167"/>
      <c r="B23" s="166"/>
      <c r="C23" s="166"/>
      <c r="D23" s="84" t="s">
        <v>620</v>
      </c>
      <c r="E23" s="85">
        <v>3893.6239219811364</v>
      </c>
      <c r="F23" s="85">
        <v>2949.4225737282809</v>
      </c>
      <c r="G23" s="85">
        <v>2848.7148797173068</v>
      </c>
      <c r="H23" s="85">
        <v>2999.4866976236531</v>
      </c>
      <c r="I23" s="85">
        <v>3182.1615440477476</v>
      </c>
      <c r="J23" s="85">
        <v>3369.263542046092</v>
      </c>
      <c r="K23" s="85">
        <v>3724.7009933482</v>
      </c>
      <c r="L23" s="85">
        <v>4083.5519761329015</v>
      </c>
      <c r="M23" s="85">
        <v>4194.9297896249027</v>
      </c>
      <c r="N23" s="85">
        <v>4469.67787182338</v>
      </c>
      <c r="O23" s="85">
        <v>4494.8449380497614</v>
      </c>
      <c r="P23" s="85">
        <v>4545.0402211536284</v>
      </c>
      <c r="Q23" s="85">
        <v>4821.8115755695853</v>
      </c>
      <c r="R23" s="85">
        <v>5220.325699078855</v>
      </c>
      <c r="S23" s="85">
        <v>5392.2908506771582</v>
      </c>
      <c r="T23" s="85">
        <v>5558.1231308576607</v>
      </c>
      <c r="U23" s="85">
        <v>5914.3396659914997</v>
      </c>
      <c r="V23" s="85">
        <v>6338.583067176638</v>
      </c>
      <c r="W23" s="85">
        <v>6169.3489532537815</v>
      </c>
      <c r="X23" s="85">
        <v>6179.1951629219611</v>
      </c>
      <c r="Y23" s="85">
        <v>5948.341708896517</v>
      </c>
      <c r="Z23" s="85">
        <v>5797.5983255716483</v>
      </c>
      <c r="AA23" s="85">
        <v>5614.731206688185</v>
      </c>
      <c r="AB23" s="85">
        <v>5700.3709308061434</v>
      </c>
      <c r="AC23" s="85">
        <v>5642.8069512512175</v>
      </c>
      <c r="AD23" s="85">
        <v>5951.3053659976194</v>
      </c>
      <c r="AE23" s="85">
        <v>6174.6870099393964</v>
      </c>
      <c r="AF23" s="85">
        <v>6642.1081665761985</v>
      </c>
      <c r="AG23" s="85">
        <v>6406.8031352797379</v>
      </c>
      <c r="AH23" s="85">
        <v>6584.9074356465762</v>
      </c>
      <c r="AI23" s="85">
        <v>5798.2591248180725</v>
      </c>
      <c r="AJ23" s="85">
        <v>6261.8974197074522</v>
      </c>
    </row>
    <row r="24" spans="1:36" s="99" customFormat="1">
      <c r="A24" s="167"/>
      <c r="B24" s="166"/>
      <c r="C24" s="166"/>
      <c r="D24" s="84" t="s">
        <v>658</v>
      </c>
      <c r="E24" s="85">
        <v>9637.2510971195516</v>
      </c>
      <c r="F24" s="85">
        <v>7113.1739975200662</v>
      </c>
      <c r="G24" s="85">
        <v>5871.6939674947462</v>
      </c>
      <c r="H24" s="85">
        <v>5198.3461095996608</v>
      </c>
      <c r="I24" s="85">
        <v>5592.1038634675679</v>
      </c>
      <c r="J24" s="85">
        <v>5210.5259834619046</v>
      </c>
      <c r="K24" s="85">
        <v>5167.960782645263</v>
      </c>
      <c r="L24" s="85">
        <v>5578.013367712234</v>
      </c>
      <c r="M24" s="85">
        <v>5325.4315604393914</v>
      </c>
      <c r="N24" s="85">
        <v>5568.153630488725</v>
      </c>
      <c r="O24" s="85">
        <v>6027.1602424220791</v>
      </c>
      <c r="P24" s="85">
        <v>6162.1828501240925</v>
      </c>
      <c r="Q24" s="85">
        <v>5994.6280891117758</v>
      </c>
      <c r="R24" s="85">
        <v>6107.0446721760773</v>
      </c>
      <c r="S24" s="85">
        <v>6892.4327068177117</v>
      </c>
      <c r="T24" s="85">
        <v>7139.1392712279239</v>
      </c>
      <c r="U24" s="85">
        <v>7454.5462694573362</v>
      </c>
      <c r="V24" s="85">
        <v>7657.2137189026189</v>
      </c>
      <c r="W24" s="85">
        <v>7649.0771120178906</v>
      </c>
      <c r="X24" s="85">
        <v>6295.8532260376196</v>
      </c>
      <c r="Y24" s="85">
        <v>6438.2693880617071</v>
      </c>
      <c r="Z24" s="85">
        <v>6077.8471848188892</v>
      </c>
      <c r="AA24" s="85">
        <v>5493.1155272857477</v>
      </c>
      <c r="AB24" s="85">
        <v>5271.9567668408154</v>
      </c>
      <c r="AC24" s="85">
        <v>5442.5535049598348</v>
      </c>
      <c r="AD24" s="85">
        <v>5437.0662021280114</v>
      </c>
      <c r="AE24" s="85">
        <v>5265.6705605200223</v>
      </c>
      <c r="AF24" s="85">
        <v>5845.7022853844155</v>
      </c>
      <c r="AG24" s="85">
        <v>5805.0556352368167</v>
      </c>
      <c r="AH24" s="85">
        <v>5988.399377716627</v>
      </c>
      <c r="AI24" s="85">
        <v>6040.0288790807099</v>
      </c>
      <c r="AJ24" s="85">
        <v>6026.2877112362094</v>
      </c>
    </row>
    <row r="25" spans="1:36" s="99" customFormat="1">
      <c r="A25" s="167"/>
      <c r="B25" s="166"/>
      <c r="C25" s="166"/>
      <c r="D25" s="84" t="s">
        <v>626</v>
      </c>
      <c r="E25" s="85">
        <v>1113.8449818221618</v>
      </c>
      <c r="F25" s="85">
        <v>1125.62960323173</v>
      </c>
      <c r="G25" s="85">
        <v>1137.220634981338</v>
      </c>
      <c r="H25" s="85">
        <v>1153.5747432736853</v>
      </c>
      <c r="I25" s="85">
        <v>1178.2324291352145</v>
      </c>
      <c r="J25" s="85">
        <v>1197.6927838990489</v>
      </c>
      <c r="K25" s="85">
        <v>1209.4390052340209</v>
      </c>
      <c r="L25" s="85">
        <v>1241.9699459827496</v>
      </c>
      <c r="M25" s="85">
        <v>1263.1678820933564</v>
      </c>
      <c r="N25" s="85">
        <v>1306.3742816495308</v>
      </c>
      <c r="O25" s="85">
        <v>1350.0303654187471</v>
      </c>
      <c r="P25" s="85">
        <v>1365.5462853120584</v>
      </c>
      <c r="Q25" s="85">
        <v>1406.8870638027013</v>
      </c>
      <c r="R25" s="85">
        <v>1445.3797589567298</v>
      </c>
      <c r="S25" s="85">
        <v>1499.3224314846289</v>
      </c>
      <c r="T25" s="85">
        <v>1494.8158669212371</v>
      </c>
      <c r="U25" s="85">
        <v>1585.7106121264064</v>
      </c>
      <c r="V25" s="85">
        <v>1669.5640623483969</v>
      </c>
      <c r="W25" s="85">
        <v>1756.6761625820561</v>
      </c>
      <c r="X25" s="85">
        <v>1812.4525106011006</v>
      </c>
      <c r="Y25" s="85">
        <v>1862.7605354709156</v>
      </c>
      <c r="Z25" s="85">
        <v>1899.1953425199004</v>
      </c>
      <c r="AA25" s="85">
        <v>1894.2911010020052</v>
      </c>
      <c r="AB25" s="85">
        <v>1878.2093783903067</v>
      </c>
      <c r="AC25" s="85">
        <v>1925.6127113117257</v>
      </c>
      <c r="AD25" s="85">
        <v>1977.8324536019695</v>
      </c>
      <c r="AE25" s="85">
        <v>2013.2779365561894</v>
      </c>
      <c r="AF25" s="85">
        <v>2032.0788498335055</v>
      </c>
      <c r="AG25" s="85">
        <v>2006.118262248302</v>
      </c>
      <c r="AH25" s="85">
        <v>1985.6277417465833</v>
      </c>
      <c r="AI25" s="85">
        <v>2004.8082923168513</v>
      </c>
      <c r="AJ25" s="85">
        <v>1877.2431785870051</v>
      </c>
    </row>
    <row r="26" spans="1:36" s="99" customFormat="1">
      <c r="A26" s="167"/>
      <c r="B26" s="166"/>
      <c r="C26" s="166"/>
      <c r="D26" s="84" t="s">
        <v>659</v>
      </c>
      <c r="E26" s="85">
        <v>500.39456991999998</v>
      </c>
      <c r="F26" s="85">
        <v>95.011627200000007</v>
      </c>
      <c r="G26" s="85">
        <v>72.842247520000001</v>
      </c>
      <c r="H26" s="85">
        <v>183.68914592000002</v>
      </c>
      <c r="I26" s="85">
        <v>266.03255615999996</v>
      </c>
      <c r="J26" s="85">
        <v>247.03023071999999</v>
      </c>
      <c r="K26" s="85">
        <v>224.86085104</v>
      </c>
      <c r="L26" s="85">
        <v>237.529068</v>
      </c>
      <c r="M26" s="85">
        <v>256.53139344000004</v>
      </c>
      <c r="N26" s="85">
        <v>247.03023071999999</v>
      </c>
      <c r="O26" s="85">
        <v>202.69147136000001</v>
      </c>
      <c r="P26" s="85">
        <v>202.69147136000001</v>
      </c>
      <c r="Q26" s="85">
        <v>190.02325440000001</v>
      </c>
      <c r="R26" s="85">
        <v>183.68914592000002</v>
      </c>
      <c r="S26" s="85">
        <v>212.19263407999998</v>
      </c>
      <c r="T26" s="85">
        <v>259.69844768000002</v>
      </c>
      <c r="U26" s="85">
        <v>266.03255615999996</v>
      </c>
      <c r="V26" s="85">
        <v>278.70077312000001</v>
      </c>
      <c r="W26" s="85">
        <v>319.87247824000002</v>
      </c>
      <c r="X26" s="85">
        <v>272.36666463999995</v>
      </c>
      <c r="Y26" s="85">
        <v>297.70309856</v>
      </c>
      <c r="Z26" s="85">
        <v>313.53836975999997</v>
      </c>
      <c r="AA26" s="85">
        <v>332.54069520000002</v>
      </c>
      <c r="AB26" s="85">
        <v>369.26663760000008</v>
      </c>
      <c r="AC26" s="85">
        <v>370.86559899200006</v>
      </c>
      <c r="AD26" s="85">
        <v>356.73713633600005</v>
      </c>
      <c r="AE26" s="85">
        <v>378.57203316800002</v>
      </c>
      <c r="AF26" s="85">
        <v>452.42536068800001</v>
      </c>
      <c r="AG26" s="85">
        <v>563.84755481600007</v>
      </c>
      <c r="AH26" s="85">
        <v>610.40726129600023</v>
      </c>
      <c r="AI26" s="85">
        <v>165.04613193600008</v>
      </c>
      <c r="AJ26" s="85">
        <v>300.550932864</v>
      </c>
    </row>
    <row r="27" spans="1:36" s="99" customFormat="1">
      <c r="A27" s="167"/>
      <c r="B27" s="166"/>
      <c r="C27" s="166"/>
      <c r="D27" s="84" t="s">
        <v>660</v>
      </c>
      <c r="E27" s="85">
        <v>148.63730106</v>
      </c>
      <c r="F27" s="85"/>
      <c r="G27" s="85"/>
      <c r="H27" s="85"/>
      <c r="I27" s="85">
        <v>141.11352158999998</v>
      </c>
      <c r="J27" s="85">
        <v>104.06848454999998</v>
      </c>
      <c r="K27" s="85">
        <v>117.22802983799997</v>
      </c>
      <c r="L27" s="85">
        <v>75.115185959999991</v>
      </c>
      <c r="M27" s="85">
        <v>82.633371978</v>
      </c>
      <c r="N27" s="85">
        <v>67.012260605999984</v>
      </c>
      <c r="O27" s="85">
        <v>58.170999588000001</v>
      </c>
      <c r="P27" s="85">
        <v>91.172586588000001</v>
      </c>
      <c r="Q27" s="85">
        <v>74.716540703999996</v>
      </c>
      <c r="R27" s="85">
        <v>70.052217491999997</v>
      </c>
      <c r="S27" s="85">
        <v>74.537550240000002</v>
      </c>
      <c r="T27" s="85">
        <v>80.576044601999996</v>
      </c>
      <c r="U27" s="85">
        <v>62.213694546000013</v>
      </c>
      <c r="V27" s="85">
        <v>77.173268418000006</v>
      </c>
      <c r="W27" s="85">
        <v>68.13548149799999</v>
      </c>
      <c r="X27" s="85">
        <v>22.057495908</v>
      </c>
      <c r="Y27" s="85">
        <v>19.820422986000001</v>
      </c>
      <c r="Z27" s="85">
        <v>76.685883012000005</v>
      </c>
      <c r="AA27" s="85">
        <v>12.61547028</v>
      </c>
      <c r="AB27" s="85">
        <v>12.61547028</v>
      </c>
      <c r="AC27" s="85">
        <v>15.81128874</v>
      </c>
      <c r="AD27" s="85">
        <v>11.073495569999999</v>
      </c>
      <c r="AE27" s="85">
        <v>13.338535752</v>
      </c>
      <c r="AF27" s="85">
        <v>20.307808391999998</v>
      </c>
      <c r="AG27" s="85">
        <v>65.901736781999986</v>
      </c>
      <c r="AH27" s="85">
        <v>78.668230265999995</v>
      </c>
      <c r="AI27" s="85">
        <v>64.331794811999984</v>
      </c>
      <c r="AJ27" s="85">
        <v>75.175203768000003</v>
      </c>
    </row>
    <row r="28" spans="1:36" s="99" customFormat="1">
      <c r="A28" s="167"/>
      <c r="B28" s="166"/>
      <c r="C28" s="166"/>
      <c r="D28" s="84" t="s">
        <v>661</v>
      </c>
      <c r="E28" s="85">
        <v>8139.8843029886011</v>
      </c>
      <c r="F28" s="85">
        <v>5716.8804768322143</v>
      </c>
      <c r="G28" s="85">
        <v>6444.5421991559724</v>
      </c>
      <c r="H28" s="85">
        <v>7110.9225480250825</v>
      </c>
      <c r="I28" s="85">
        <v>5707.0988515535337</v>
      </c>
      <c r="J28" s="85">
        <v>6437.8500955261261</v>
      </c>
      <c r="K28" s="85">
        <v>6224.7993962404344</v>
      </c>
      <c r="L28" s="85">
        <v>6644.308566662764</v>
      </c>
      <c r="M28" s="85">
        <v>7225.9115456350746</v>
      </c>
      <c r="N28" s="85">
        <v>7410.9205440508831</v>
      </c>
      <c r="O28" s="85">
        <v>6801.453515748155</v>
      </c>
      <c r="P28" s="85">
        <v>7403.6355018379454</v>
      </c>
      <c r="Q28" s="85">
        <v>8308.7943666045794</v>
      </c>
      <c r="R28" s="85">
        <v>8909.9359815469998</v>
      </c>
      <c r="S28" s="85">
        <v>7866.6801684005513</v>
      </c>
      <c r="T28" s="85">
        <v>7871.1096324944083</v>
      </c>
      <c r="U28" s="85">
        <v>7720.2559477958675</v>
      </c>
      <c r="V28" s="85">
        <v>8881.8885711248786</v>
      </c>
      <c r="W28" s="85">
        <v>7731.6942068568187</v>
      </c>
      <c r="X28" s="85">
        <v>7250.7595227500497</v>
      </c>
      <c r="Y28" s="85">
        <v>6731.2589961362837</v>
      </c>
      <c r="Z28" s="85">
        <v>7098.5783842263763</v>
      </c>
      <c r="AA28" s="85">
        <v>6577.8932335491345</v>
      </c>
      <c r="AB28" s="85">
        <v>5933.4939415744566</v>
      </c>
      <c r="AC28" s="85">
        <v>5409.4757280479607</v>
      </c>
      <c r="AD28" s="85">
        <v>5207.3485796135101</v>
      </c>
      <c r="AE28" s="85">
        <v>5328.6701124826768</v>
      </c>
      <c r="AF28" s="85">
        <v>5020.1106754245757</v>
      </c>
      <c r="AG28" s="85">
        <v>4420.0037604664994</v>
      </c>
      <c r="AH28" s="85">
        <v>4387.5846097814665</v>
      </c>
      <c r="AI28" s="85">
        <v>4154.5904794065264</v>
      </c>
      <c r="AJ28" s="85">
        <v>4205.6391306786818</v>
      </c>
    </row>
    <row r="29" spans="1:36" s="99" customFormat="1">
      <c r="A29" s="167"/>
      <c r="B29" s="166"/>
      <c r="C29" s="166"/>
      <c r="D29" s="84" t="s">
        <v>662</v>
      </c>
      <c r="E29" s="85">
        <v>3332.9258710529998</v>
      </c>
      <c r="F29" s="85">
        <v>2855.2933027102399</v>
      </c>
      <c r="G29" s="85">
        <v>2349.9617271620946</v>
      </c>
      <c r="H29" s="85">
        <v>2376.7134294554999</v>
      </c>
      <c r="I29" s="85">
        <v>2417.3738298999001</v>
      </c>
      <c r="J29" s="85">
        <v>2724.3161441712</v>
      </c>
      <c r="K29" s="85">
        <v>3010.0439826678489</v>
      </c>
      <c r="L29" s="85">
        <v>3170.88222761</v>
      </c>
      <c r="M29" s="85">
        <v>2978.4691718420004</v>
      </c>
      <c r="N29" s="85">
        <v>3206.7666317344997</v>
      </c>
      <c r="O29" s="85">
        <v>2979.4956346380004</v>
      </c>
      <c r="P29" s="85">
        <v>3289.9375529805002</v>
      </c>
      <c r="Q29" s="85">
        <v>3413.6656464870002</v>
      </c>
      <c r="R29" s="85">
        <v>3691.3056098443312</v>
      </c>
      <c r="S29" s="85">
        <v>3642.219044198745</v>
      </c>
      <c r="T29" s="85">
        <v>3694.6734981576701</v>
      </c>
      <c r="U29" s="85">
        <v>3403.7460855225504</v>
      </c>
      <c r="V29" s="85">
        <v>3054.1479841154796</v>
      </c>
      <c r="W29" s="85">
        <v>3125.2065952255107</v>
      </c>
      <c r="X29" s="85">
        <v>3187.5518342993078</v>
      </c>
      <c r="Y29" s="85">
        <v>3292.0492866326958</v>
      </c>
      <c r="Z29" s="85">
        <v>3056.1327190265401</v>
      </c>
      <c r="AA29" s="85">
        <v>2760.9266041341743</v>
      </c>
      <c r="AB29" s="85">
        <v>2610.0773523388862</v>
      </c>
      <c r="AC29" s="85">
        <v>2306.5095816488802</v>
      </c>
      <c r="AD29" s="85">
        <v>2556.682654360985</v>
      </c>
      <c r="AE29" s="85">
        <v>2608.974821252159</v>
      </c>
      <c r="AF29" s="85">
        <v>2636.50844623788</v>
      </c>
      <c r="AG29" s="85">
        <v>2529.2629801360099</v>
      </c>
      <c r="AH29" s="85">
        <v>2424.48135132279</v>
      </c>
      <c r="AI29" s="85">
        <v>2465.4341288750902</v>
      </c>
      <c r="AJ29" s="85">
        <v>2624.0958783506699</v>
      </c>
    </row>
    <row r="30" spans="1:36" s="99" customFormat="1">
      <c r="A30" s="167"/>
      <c r="B30" s="166"/>
      <c r="C30" s="166"/>
      <c r="D30" s="84" t="s">
        <v>663</v>
      </c>
      <c r="E30" s="85">
        <v>-6312.1998314436514</v>
      </c>
      <c r="F30" s="85">
        <v>-7483.1924028521935</v>
      </c>
      <c r="G30" s="85">
        <v>-7582.2579962733817</v>
      </c>
      <c r="H30" s="85">
        <v>-7748.5273056977576</v>
      </c>
      <c r="I30" s="85">
        <v>-8017.71273272898</v>
      </c>
      <c r="J30" s="85">
        <v>-8504.695446437383</v>
      </c>
      <c r="K30" s="85">
        <v>-8150.0721079154891</v>
      </c>
      <c r="L30" s="85">
        <v>-7541.7413484613617</v>
      </c>
      <c r="M30" s="85">
        <v>-7348.5518167390865</v>
      </c>
      <c r="N30" s="85">
        <v>-8143.0708051420852</v>
      </c>
      <c r="O30" s="85">
        <v>-6695.4277969184586</v>
      </c>
      <c r="P30" s="85">
        <v>-7941.1743285173188</v>
      </c>
      <c r="Q30" s="85">
        <v>-8222.6798320357666</v>
      </c>
      <c r="R30" s="85">
        <v>-7399.3839379830633</v>
      </c>
      <c r="S30" s="85">
        <v>-7728.3272432491303</v>
      </c>
      <c r="T30" s="85">
        <v>-7968.6762764994128</v>
      </c>
      <c r="U30" s="85">
        <v>-7785.6369460078377</v>
      </c>
      <c r="V30" s="85">
        <v>-6636.2020704784109</v>
      </c>
      <c r="W30" s="85">
        <v>-6839.6782002171485</v>
      </c>
      <c r="X30" s="85">
        <v>-6941.4985139186992</v>
      </c>
      <c r="Y30" s="85">
        <v>-6887.6290218400654</v>
      </c>
      <c r="Z30" s="85">
        <v>-5618.1393402431495</v>
      </c>
      <c r="AA30" s="85">
        <v>-5180.8694095767069</v>
      </c>
      <c r="AB30" s="85">
        <v>-6147.738031805231</v>
      </c>
      <c r="AC30" s="85">
        <v>-6006.0800266999495</v>
      </c>
      <c r="AD30" s="85">
        <v>-5698.3988320062026</v>
      </c>
      <c r="AE30" s="85">
        <v>-5708.4928433501154</v>
      </c>
      <c r="AF30" s="85">
        <v>-4895.7334192509325</v>
      </c>
      <c r="AG30" s="85">
        <v>-5503.8253934152408</v>
      </c>
      <c r="AH30" s="85">
        <v>-5735.8380978107243</v>
      </c>
      <c r="AI30" s="85">
        <v>-5666.7896153969705</v>
      </c>
      <c r="AJ30" s="85">
        <v>-5802.3658598187958</v>
      </c>
    </row>
    <row r="31" spans="1:36" s="99" customFormat="1">
      <c r="A31" s="167"/>
      <c r="B31" s="166"/>
      <c r="C31" s="166"/>
      <c r="D31" s="84" t="s">
        <v>625</v>
      </c>
      <c r="E31" s="85">
        <v>912.31422667383129</v>
      </c>
      <c r="F31" s="85">
        <v>771.27625979934373</v>
      </c>
      <c r="G31" s="85">
        <v>693.69156591183196</v>
      </c>
      <c r="H31" s="85">
        <v>677.7044071575325</v>
      </c>
      <c r="I31" s="85">
        <v>684.89678591777727</v>
      </c>
      <c r="J31" s="85">
        <v>614.73153077986433</v>
      </c>
      <c r="K31" s="85">
        <v>793.81950226512606</v>
      </c>
      <c r="L31" s="85">
        <v>635.46909533518487</v>
      </c>
      <c r="M31" s="85">
        <v>695.59057768021091</v>
      </c>
      <c r="N31" s="85">
        <v>881.48822127433596</v>
      </c>
      <c r="O31" s="85">
        <v>907.4651184319149</v>
      </c>
      <c r="P31" s="85">
        <v>847.61206544127333</v>
      </c>
      <c r="Q31" s="85">
        <v>788.68955245465486</v>
      </c>
      <c r="R31" s="85">
        <v>804.53498142100432</v>
      </c>
      <c r="S31" s="85">
        <v>748.82096572552382</v>
      </c>
      <c r="T31" s="85">
        <v>756.75362737306432</v>
      </c>
      <c r="U31" s="85">
        <v>769.50781321800218</v>
      </c>
      <c r="V31" s="85">
        <v>770.79238857468931</v>
      </c>
      <c r="W31" s="85">
        <v>819.57095678759435</v>
      </c>
      <c r="X31" s="85">
        <v>784.43704363014854</v>
      </c>
      <c r="Y31" s="85">
        <v>763.33775811693283</v>
      </c>
      <c r="Z31" s="85">
        <v>762.35182364671027</v>
      </c>
      <c r="AA31" s="85">
        <v>710.72757218861068</v>
      </c>
      <c r="AB31" s="85">
        <v>695.10148470972956</v>
      </c>
      <c r="AC31" s="85">
        <v>694.04747167271069</v>
      </c>
      <c r="AD31" s="85">
        <v>693.6125012883773</v>
      </c>
      <c r="AE31" s="85">
        <v>697.6298376563376</v>
      </c>
      <c r="AF31" s="85">
        <v>688.80421420633377</v>
      </c>
      <c r="AG31" s="85">
        <v>703.00773580561213</v>
      </c>
      <c r="AH31" s="85">
        <v>707.14902965109002</v>
      </c>
      <c r="AI31" s="85">
        <v>742.98069734567753</v>
      </c>
      <c r="AJ31" s="85">
        <v>750.31643461794567</v>
      </c>
    </row>
    <row r="32" spans="1:36" s="87" customFormat="1" ht="15" thickBot="1">
      <c r="A32" s="86"/>
      <c r="C32" s="88"/>
    </row>
    <row r="33" spans="1:36" ht="15" thickBot="1"/>
    <row r="34" spans="1:36" s="76" customFormat="1">
      <c r="A34" s="95" t="s">
        <v>167</v>
      </c>
      <c r="B34" s="74"/>
      <c r="C34" s="74"/>
      <c r="D34" s="74"/>
      <c r="E34" s="75" t="s">
        <v>633</v>
      </c>
      <c r="F34" s="75" t="s">
        <v>634</v>
      </c>
      <c r="G34" s="75" t="s">
        <v>635</v>
      </c>
      <c r="H34" s="75" t="s">
        <v>636</v>
      </c>
      <c r="I34" s="75" t="s">
        <v>637</v>
      </c>
      <c r="J34" s="75" t="s">
        <v>638</v>
      </c>
      <c r="K34" s="75" t="s">
        <v>639</v>
      </c>
      <c r="L34" s="75" t="s">
        <v>640</v>
      </c>
      <c r="M34" s="75" t="s">
        <v>641</v>
      </c>
      <c r="N34" s="75" t="s">
        <v>642</v>
      </c>
      <c r="O34" s="75" t="s">
        <v>643</v>
      </c>
      <c r="P34" s="75" t="s">
        <v>644</v>
      </c>
      <c r="Q34" s="75" t="s">
        <v>645</v>
      </c>
      <c r="R34" s="75" t="s">
        <v>646</v>
      </c>
      <c r="S34" s="75" t="s">
        <v>647</v>
      </c>
      <c r="T34" s="75" t="s">
        <v>648</v>
      </c>
      <c r="U34" s="75" t="s">
        <v>649</v>
      </c>
      <c r="V34" s="75" t="s">
        <v>650</v>
      </c>
      <c r="W34" s="75" t="s">
        <v>651</v>
      </c>
      <c r="X34" s="75" t="s">
        <v>652</v>
      </c>
      <c r="Y34" s="75" t="s">
        <v>43</v>
      </c>
      <c r="Z34" s="75" t="s">
        <v>44</v>
      </c>
      <c r="AA34" s="75" t="s">
        <v>45</v>
      </c>
      <c r="AB34" s="75" t="s">
        <v>46</v>
      </c>
      <c r="AC34" s="75" t="s">
        <v>47</v>
      </c>
      <c r="AD34" s="75" t="s">
        <v>48</v>
      </c>
      <c r="AE34" s="75" t="s">
        <v>49</v>
      </c>
      <c r="AF34" s="75" t="s">
        <v>50</v>
      </c>
      <c r="AG34" s="75" t="s">
        <v>51</v>
      </c>
      <c r="AH34" s="75" t="s">
        <v>52</v>
      </c>
      <c r="AI34" s="75" t="s">
        <v>653</v>
      </c>
      <c r="AJ34" s="75" t="s">
        <v>654</v>
      </c>
    </row>
    <row r="35" spans="1:36">
      <c r="A35" s="37"/>
      <c r="E35" s="81">
        <v>5233.8250726234892</v>
      </c>
      <c r="F35" s="81">
        <v>3788.1279876950443</v>
      </c>
      <c r="G35" s="81">
        <v>3093.9807583111747</v>
      </c>
      <c r="H35" s="81">
        <v>2931.0061347619699</v>
      </c>
      <c r="I35" s="81">
        <v>3090.368074966415</v>
      </c>
      <c r="J35" s="81">
        <v>2887.0691691659999</v>
      </c>
      <c r="K35" s="81">
        <v>2879.4136812995002</v>
      </c>
      <c r="L35" s="81">
        <v>3094.2297918940003</v>
      </c>
      <c r="M35" s="81">
        <v>3078.6038998934996</v>
      </c>
      <c r="N35" s="81">
        <v>2878.7257039369997</v>
      </c>
      <c r="O35" s="81">
        <v>3073.8901488525003</v>
      </c>
      <c r="P35" s="81">
        <v>3209.0686662640001</v>
      </c>
      <c r="Q35" s="81">
        <v>3069.0234136980002</v>
      </c>
      <c r="R35" s="81">
        <v>3150.2492653910313</v>
      </c>
      <c r="S35" s="81">
        <v>3599.250892560648</v>
      </c>
      <c r="T35" s="81">
        <v>3738.8895161075543</v>
      </c>
      <c r="U35" s="81">
        <v>3870.9245650319908</v>
      </c>
      <c r="V35" s="81">
        <v>3868.8877676999637</v>
      </c>
      <c r="W35" s="81">
        <v>3888.0900871263525</v>
      </c>
      <c r="X35" s="81">
        <v>3171.5792428724576</v>
      </c>
      <c r="Y35" s="81">
        <v>3029.7242802165001</v>
      </c>
      <c r="Z35" s="81">
        <v>2791.7869623699999</v>
      </c>
      <c r="AA35" s="81">
        <v>2421.5421981044997</v>
      </c>
      <c r="AB35" s="81">
        <v>2396.9614526385712</v>
      </c>
      <c r="AC35" s="81">
        <v>2334.6737940954999</v>
      </c>
      <c r="AD35" s="81">
        <v>2231.7606523375002</v>
      </c>
      <c r="AE35" s="81">
        <v>2236.5741978214996</v>
      </c>
      <c r="AF35" s="81">
        <v>2439.1200571015002</v>
      </c>
      <c r="AG35" s="81">
        <v>2421.1288209655004</v>
      </c>
      <c r="AH35" s="81">
        <v>2431.8295465675001</v>
      </c>
      <c r="AI35" s="81">
        <v>2393.692559612</v>
      </c>
      <c r="AJ35" s="81">
        <v>2430.3557348849999</v>
      </c>
    </row>
    <row r="36" spans="1:36">
      <c r="A36" s="37"/>
      <c r="E36" s="11">
        <f>E24-E35</f>
        <v>4403.4260244960624</v>
      </c>
      <c r="F36" s="11">
        <f t="shared" ref="F36:AJ36" si="3">F24-F35</f>
        <v>3325.0460098250219</v>
      </c>
      <c r="G36" s="11">
        <f t="shared" si="3"/>
        <v>2777.7132091835715</v>
      </c>
      <c r="H36" s="11">
        <f t="shared" si="3"/>
        <v>2267.339974837691</v>
      </c>
      <c r="I36" s="11">
        <f t="shared" si="3"/>
        <v>2501.7357885011529</v>
      </c>
      <c r="J36" s="11">
        <f t="shared" si="3"/>
        <v>2323.4568142959047</v>
      </c>
      <c r="K36" s="11">
        <f t="shared" si="3"/>
        <v>2288.5471013457627</v>
      </c>
      <c r="L36" s="11">
        <f t="shared" si="3"/>
        <v>2483.7835758182337</v>
      </c>
      <c r="M36" s="11">
        <f t="shared" si="3"/>
        <v>2246.8276605458918</v>
      </c>
      <c r="N36" s="11">
        <f t="shared" si="3"/>
        <v>2689.4279265517252</v>
      </c>
      <c r="O36" s="11">
        <f t="shared" si="3"/>
        <v>2953.2700935695789</v>
      </c>
      <c r="P36" s="11">
        <f t="shared" si="3"/>
        <v>2953.1141838600925</v>
      </c>
      <c r="Q36" s="11">
        <f t="shared" si="3"/>
        <v>2925.6046754137756</v>
      </c>
      <c r="R36" s="11">
        <f t="shared" si="3"/>
        <v>2956.795406785046</v>
      </c>
      <c r="S36" s="11">
        <f t="shared" si="3"/>
        <v>3293.1818142570637</v>
      </c>
      <c r="T36" s="11">
        <f t="shared" si="3"/>
        <v>3400.2497551203696</v>
      </c>
      <c r="U36" s="11">
        <f t="shared" si="3"/>
        <v>3583.6217044253453</v>
      </c>
      <c r="V36" s="11">
        <f t="shared" si="3"/>
        <v>3788.3259512026552</v>
      </c>
      <c r="W36" s="11">
        <f t="shared" si="3"/>
        <v>3760.9870248915381</v>
      </c>
      <c r="X36" s="11">
        <f t="shared" si="3"/>
        <v>3124.273983165162</v>
      </c>
      <c r="Y36" s="11">
        <f t="shared" si="3"/>
        <v>3408.545107845207</v>
      </c>
      <c r="Z36" s="11">
        <f t="shared" si="3"/>
        <v>3286.0602224488894</v>
      </c>
      <c r="AA36" s="11">
        <f t="shared" si="3"/>
        <v>3071.573329181248</v>
      </c>
      <c r="AB36" s="11">
        <f t="shared" si="3"/>
        <v>2874.9953142022441</v>
      </c>
      <c r="AC36" s="11">
        <f t="shared" si="3"/>
        <v>3107.8797108643348</v>
      </c>
      <c r="AD36" s="11">
        <f t="shared" si="3"/>
        <v>3205.3055497905111</v>
      </c>
      <c r="AE36" s="11">
        <f t="shared" si="3"/>
        <v>3029.0963626985226</v>
      </c>
      <c r="AF36" s="11">
        <f t="shared" si="3"/>
        <v>3406.5822282829154</v>
      </c>
      <c r="AG36" s="11">
        <f t="shared" si="3"/>
        <v>3383.9268142713163</v>
      </c>
      <c r="AH36" s="11">
        <f t="shared" si="3"/>
        <v>3556.5698311491269</v>
      </c>
      <c r="AI36" s="11">
        <f t="shared" si="3"/>
        <v>3646.3363194687099</v>
      </c>
      <c r="AJ36" s="11">
        <f t="shared" si="3"/>
        <v>3595.9319763512094</v>
      </c>
    </row>
    <row r="37" spans="1:36">
      <c r="A37" s="37"/>
      <c r="D37" t="str">
        <f>D27</f>
        <v>International shipping</v>
      </c>
      <c r="E37" s="24">
        <f t="shared" ref="E37:AJ37" si="4">E27</f>
        <v>148.63730106</v>
      </c>
      <c r="F37" s="24">
        <f t="shared" si="4"/>
        <v>0</v>
      </c>
      <c r="G37" s="24">
        <f t="shared" si="4"/>
        <v>0</v>
      </c>
      <c r="H37" s="24">
        <f t="shared" si="4"/>
        <v>0</v>
      </c>
      <c r="I37" s="24">
        <f t="shared" si="4"/>
        <v>141.11352158999998</v>
      </c>
      <c r="J37" s="24">
        <f t="shared" si="4"/>
        <v>104.06848454999998</v>
      </c>
      <c r="K37" s="24">
        <f t="shared" si="4"/>
        <v>117.22802983799997</v>
      </c>
      <c r="L37" s="24">
        <f t="shared" si="4"/>
        <v>75.115185959999991</v>
      </c>
      <c r="M37" s="24">
        <f t="shared" si="4"/>
        <v>82.633371978</v>
      </c>
      <c r="N37" s="24">
        <f t="shared" si="4"/>
        <v>67.012260605999984</v>
      </c>
      <c r="O37" s="24">
        <f t="shared" si="4"/>
        <v>58.170999588000001</v>
      </c>
      <c r="P37" s="24">
        <f t="shared" si="4"/>
        <v>91.172586588000001</v>
      </c>
      <c r="Q37" s="24">
        <f t="shared" si="4"/>
        <v>74.716540703999996</v>
      </c>
      <c r="R37" s="24">
        <f t="shared" si="4"/>
        <v>70.052217491999997</v>
      </c>
      <c r="S37" s="24">
        <f t="shared" si="4"/>
        <v>74.537550240000002</v>
      </c>
      <c r="T37" s="24">
        <f t="shared" si="4"/>
        <v>80.576044601999996</v>
      </c>
      <c r="U37" s="24">
        <f t="shared" si="4"/>
        <v>62.213694546000013</v>
      </c>
      <c r="V37" s="24">
        <f t="shared" si="4"/>
        <v>77.173268418000006</v>
      </c>
      <c r="W37" s="24">
        <f t="shared" si="4"/>
        <v>68.13548149799999</v>
      </c>
      <c r="X37" s="24">
        <f t="shared" si="4"/>
        <v>22.057495908</v>
      </c>
      <c r="Y37" s="24">
        <f t="shared" si="4"/>
        <v>19.820422986000001</v>
      </c>
      <c r="Z37" s="24">
        <f t="shared" si="4"/>
        <v>76.685883012000005</v>
      </c>
      <c r="AA37" s="24">
        <f t="shared" si="4"/>
        <v>12.61547028</v>
      </c>
      <c r="AB37" s="24">
        <f t="shared" si="4"/>
        <v>12.61547028</v>
      </c>
      <c r="AC37" s="24">
        <f t="shared" si="4"/>
        <v>15.81128874</v>
      </c>
      <c r="AD37" s="24">
        <f t="shared" si="4"/>
        <v>11.073495569999999</v>
      </c>
      <c r="AE37" s="24">
        <f t="shared" si="4"/>
        <v>13.338535752</v>
      </c>
      <c r="AF37" s="24">
        <f t="shared" si="4"/>
        <v>20.307808391999998</v>
      </c>
      <c r="AG37" s="24">
        <f t="shared" si="4"/>
        <v>65.901736781999986</v>
      </c>
      <c r="AH37" s="24">
        <f t="shared" si="4"/>
        <v>78.668230265999995</v>
      </c>
      <c r="AI37" s="24">
        <f t="shared" si="4"/>
        <v>64.331794811999984</v>
      </c>
      <c r="AJ37" s="24">
        <f t="shared" si="4"/>
        <v>75.175203768000003</v>
      </c>
    </row>
    <row r="38" spans="1:36">
      <c r="A38" s="37"/>
      <c r="D38" t="str">
        <f>D23</f>
        <v>Domestic transport</v>
      </c>
      <c r="E38" s="24">
        <f t="shared" ref="E38:AJ38" si="5">E23</f>
        <v>3893.6239219811364</v>
      </c>
      <c r="F38" s="24">
        <f t="shared" si="5"/>
        <v>2949.4225737282809</v>
      </c>
      <c r="G38" s="24">
        <f t="shared" si="5"/>
        <v>2848.7148797173068</v>
      </c>
      <c r="H38" s="24">
        <f t="shared" si="5"/>
        <v>2999.4866976236531</v>
      </c>
      <c r="I38" s="24">
        <f t="shared" si="5"/>
        <v>3182.1615440477476</v>
      </c>
      <c r="J38" s="24">
        <f t="shared" si="5"/>
        <v>3369.263542046092</v>
      </c>
      <c r="K38" s="24">
        <f t="shared" si="5"/>
        <v>3724.7009933482</v>
      </c>
      <c r="L38" s="24">
        <f t="shared" si="5"/>
        <v>4083.5519761329015</v>
      </c>
      <c r="M38" s="24">
        <f t="shared" si="5"/>
        <v>4194.9297896249027</v>
      </c>
      <c r="N38" s="24">
        <f t="shared" si="5"/>
        <v>4469.67787182338</v>
      </c>
      <c r="O38" s="24">
        <f t="shared" si="5"/>
        <v>4494.8449380497614</v>
      </c>
      <c r="P38" s="24">
        <f t="shared" si="5"/>
        <v>4545.0402211536284</v>
      </c>
      <c r="Q38" s="24">
        <f t="shared" si="5"/>
        <v>4821.8115755695853</v>
      </c>
      <c r="R38" s="24">
        <f t="shared" si="5"/>
        <v>5220.325699078855</v>
      </c>
      <c r="S38" s="24">
        <f t="shared" si="5"/>
        <v>5392.2908506771582</v>
      </c>
      <c r="T38" s="24">
        <f t="shared" si="5"/>
        <v>5558.1231308576607</v>
      </c>
      <c r="U38" s="24">
        <f t="shared" si="5"/>
        <v>5914.3396659914997</v>
      </c>
      <c r="V38" s="24">
        <f t="shared" si="5"/>
        <v>6338.583067176638</v>
      </c>
      <c r="W38" s="24">
        <f t="shared" si="5"/>
        <v>6169.3489532537815</v>
      </c>
      <c r="X38" s="24">
        <f t="shared" si="5"/>
        <v>6179.1951629219611</v>
      </c>
      <c r="Y38" s="24">
        <f t="shared" si="5"/>
        <v>5948.341708896517</v>
      </c>
      <c r="Z38" s="24">
        <f t="shared" si="5"/>
        <v>5797.5983255716483</v>
      </c>
      <c r="AA38" s="24">
        <f t="shared" si="5"/>
        <v>5614.731206688185</v>
      </c>
      <c r="AB38" s="24">
        <f t="shared" si="5"/>
        <v>5700.3709308061434</v>
      </c>
      <c r="AC38" s="24">
        <f t="shared" si="5"/>
        <v>5642.8069512512175</v>
      </c>
      <c r="AD38" s="24">
        <f t="shared" si="5"/>
        <v>5951.3053659976194</v>
      </c>
      <c r="AE38" s="24">
        <f t="shared" si="5"/>
        <v>6174.6870099393964</v>
      </c>
      <c r="AF38" s="24">
        <f t="shared" si="5"/>
        <v>6642.1081665761985</v>
      </c>
      <c r="AG38" s="24">
        <f t="shared" si="5"/>
        <v>6406.8031352797379</v>
      </c>
      <c r="AH38" s="24">
        <f t="shared" si="5"/>
        <v>6584.9074356465762</v>
      </c>
      <c r="AI38" s="24">
        <f t="shared" si="5"/>
        <v>5798.2591248180725</v>
      </c>
      <c r="AJ38" s="24">
        <f t="shared" si="5"/>
        <v>6261.8974197074522</v>
      </c>
    </row>
    <row r="39" spans="1:36">
      <c r="A39" s="37"/>
      <c r="D39" t="str">
        <f>D28</f>
        <v>Energy supply</v>
      </c>
      <c r="E39" s="24">
        <f t="shared" ref="E39:AJ40" si="6">E28</f>
        <v>8139.8843029886011</v>
      </c>
      <c r="F39" s="24">
        <f t="shared" si="6"/>
        <v>5716.8804768322143</v>
      </c>
      <c r="G39" s="24">
        <f t="shared" si="6"/>
        <v>6444.5421991559724</v>
      </c>
      <c r="H39" s="24">
        <f t="shared" si="6"/>
        <v>7110.9225480250825</v>
      </c>
      <c r="I39" s="24">
        <f t="shared" si="6"/>
        <v>5707.0988515535337</v>
      </c>
      <c r="J39" s="24">
        <f t="shared" si="6"/>
        <v>6437.8500955261261</v>
      </c>
      <c r="K39" s="24">
        <f t="shared" si="6"/>
        <v>6224.7993962404344</v>
      </c>
      <c r="L39" s="24">
        <f t="shared" si="6"/>
        <v>6644.308566662764</v>
      </c>
      <c r="M39" s="24">
        <f t="shared" si="6"/>
        <v>7225.9115456350746</v>
      </c>
      <c r="N39" s="24">
        <f t="shared" si="6"/>
        <v>7410.9205440508831</v>
      </c>
      <c r="O39" s="24">
        <f t="shared" si="6"/>
        <v>6801.453515748155</v>
      </c>
      <c r="P39" s="24">
        <f t="shared" si="6"/>
        <v>7403.6355018379454</v>
      </c>
      <c r="Q39" s="24">
        <f t="shared" si="6"/>
        <v>8308.7943666045794</v>
      </c>
      <c r="R39" s="24">
        <f t="shared" si="6"/>
        <v>8909.9359815469998</v>
      </c>
      <c r="S39" s="24">
        <f t="shared" si="6"/>
        <v>7866.6801684005513</v>
      </c>
      <c r="T39" s="24">
        <f t="shared" si="6"/>
        <v>7871.1096324944083</v>
      </c>
      <c r="U39" s="24">
        <f t="shared" si="6"/>
        <v>7720.2559477958675</v>
      </c>
      <c r="V39" s="24">
        <f t="shared" si="6"/>
        <v>8881.8885711248786</v>
      </c>
      <c r="W39" s="24">
        <f t="shared" si="6"/>
        <v>7731.6942068568187</v>
      </c>
      <c r="X39" s="24">
        <f t="shared" si="6"/>
        <v>7250.7595227500497</v>
      </c>
      <c r="Y39" s="24">
        <f t="shared" si="6"/>
        <v>6731.2589961362837</v>
      </c>
      <c r="Z39" s="24">
        <f t="shared" si="6"/>
        <v>7098.5783842263763</v>
      </c>
      <c r="AA39" s="24">
        <f t="shared" si="6"/>
        <v>6577.8932335491345</v>
      </c>
      <c r="AB39" s="24">
        <f t="shared" si="6"/>
        <v>5933.4939415744566</v>
      </c>
      <c r="AC39" s="24">
        <f t="shared" si="6"/>
        <v>5409.4757280479607</v>
      </c>
      <c r="AD39" s="24">
        <f t="shared" si="6"/>
        <v>5207.3485796135101</v>
      </c>
      <c r="AE39" s="24">
        <f t="shared" si="6"/>
        <v>5328.6701124826768</v>
      </c>
      <c r="AF39" s="24">
        <f t="shared" si="6"/>
        <v>5020.1106754245757</v>
      </c>
      <c r="AG39" s="24">
        <f t="shared" si="6"/>
        <v>4420.0037604664994</v>
      </c>
      <c r="AH39" s="24">
        <f t="shared" si="6"/>
        <v>4387.5846097814665</v>
      </c>
      <c r="AI39" s="24">
        <f t="shared" si="6"/>
        <v>4154.5904794065264</v>
      </c>
      <c r="AJ39" s="24">
        <f t="shared" si="6"/>
        <v>4205.6391306786818</v>
      </c>
    </row>
    <row r="40" spans="1:36">
      <c r="A40" s="37"/>
      <c r="D40" t="str">
        <f>D29</f>
        <v>Residential and commercial</v>
      </c>
      <c r="E40" s="24">
        <f t="shared" si="6"/>
        <v>3332.9258710529998</v>
      </c>
      <c r="F40" s="24">
        <f t="shared" si="6"/>
        <v>2855.2933027102399</v>
      </c>
      <c r="G40" s="24">
        <f t="shared" si="6"/>
        <v>2349.9617271620946</v>
      </c>
      <c r="H40" s="24">
        <f t="shared" si="6"/>
        <v>2376.7134294554999</v>
      </c>
      <c r="I40" s="24">
        <f t="shared" si="6"/>
        <v>2417.3738298999001</v>
      </c>
      <c r="J40" s="24">
        <f t="shared" si="6"/>
        <v>2724.3161441712</v>
      </c>
      <c r="K40" s="24">
        <f t="shared" si="6"/>
        <v>3010.0439826678489</v>
      </c>
      <c r="L40" s="24">
        <f t="shared" si="6"/>
        <v>3170.88222761</v>
      </c>
      <c r="M40" s="24">
        <f t="shared" si="6"/>
        <v>2978.4691718420004</v>
      </c>
      <c r="N40" s="24">
        <f t="shared" si="6"/>
        <v>3206.7666317344997</v>
      </c>
      <c r="O40" s="24">
        <f t="shared" si="6"/>
        <v>2979.4956346380004</v>
      </c>
      <c r="P40" s="24">
        <f t="shared" si="6"/>
        <v>3289.9375529805002</v>
      </c>
      <c r="Q40" s="24">
        <f t="shared" si="6"/>
        <v>3413.6656464870002</v>
      </c>
      <c r="R40" s="24">
        <f t="shared" si="6"/>
        <v>3691.3056098443312</v>
      </c>
      <c r="S40" s="24">
        <f t="shared" si="6"/>
        <v>3642.219044198745</v>
      </c>
      <c r="T40" s="24">
        <f t="shared" si="6"/>
        <v>3694.6734981576701</v>
      </c>
      <c r="U40" s="24">
        <f t="shared" si="6"/>
        <v>3403.7460855225504</v>
      </c>
      <c r="V40" s="24">
        <f t="shared" si="6"/>
        <v>3054.1479841154796</v>
      </c>
      <c r="W40" s="24">
        <f t="shared" si="6"/>
        <v>3125.2065952255107</v>
      </c>
      <c r="X40" s="24">
        <f t="shared" si="6"/>
        <v>3187.5518342993078</v>
      </c>
      <c r="Y40" s="24">
        <f t="shared" si="6"/>
        <v>3292.0492866326958</v>
      </c>
      <c r="Z40" s="24">
        <f t="shared" si="6"/>
        <v>3056.1327190265401</v>
      </c>
      <c r="AA40" s="24">
        <f t="shared" si="6"/>
        <v>2760.9266041341743</v>
      </c>
      <c r="AB40" s="24">
        <f t="shared" si="6"/>
        <v>2610.0773523388862</v>
      </c>
      <c r="AC40" s="24">
        <f t="shared" si="6"/>
        <v>2306.5095816488802</v>
      </c>
      <c r="AD40" s="24">
        <f t="shared" si="6"/>
        <v>2556.682654360985</v>
      </c>
      <c r="AE40" s="24">
        <f t="shared" si="6"/>
        <v>2608.974821252159</v>
      </c>
      <c r="AF40" s="24">
        <f t="shared" si="6"/>
        <v>2636.50844623788</v>
      </c>
      <c r="AG40" s="24">
        <f t="shared" si="6"/>
        <v>2529.2629801360099</v>
      </c>
      <c r="AH40" s="24">
        <f t="shared" si="6"/>
        <v>2424.48135132279</v>
      </c>
      <c r="AI40" s="24">
        <f t="shared" si="6"/>
        <v>2465.4341288750902</v>
      </c>
      <c r="AJ40" s="24">
        <f t="shared" si="6"/>
        <v>2624.0958783506699</v>
      </c>
    </row>
    <row r="41" spans="1:36">
      <c r="A41" s="37"/>
      <c r="D41" t="str">
        <f>D22</f>
        <v>Agriculture</v>
      </c>
      <c r="E41" s="24">
        <f t="shared" ref="E41:AJ41" si="7">E22</f>
        <v>4424.337647867369</v>
      </c>
      <c r="F41" s="24">
        <f t="shared" si="7"/>
        <v>4286.5581654081316</v>
      </c>
      <c r="G41" s="24">
        <f t="shared" si="7"/>
        <v>3586.7416149319993</v>
      </c>
      <c r="H41" s="24">
        <f t="shared" si="7"/>
        <v>3413.6750097268673</v>
      </c>
      <c r="I41" s="24">
        <f t="shared" si="7"/>
        <v>3253.1563689110862</v>
      </c>
      <c r="J41" s="24">
        <f t="shared" si="7"/>
        <v>3132.0449342821903</v>
      </c>
      <c r="K41" s="24">
        <f t="shared" si="7"/>
        <v>3049.2850987943443</v>
      </c>
      <c r="L41" s="24">
        <f t="shared" si="7"/>
        <v>3188.8513135784033</v>
      </c>
      <c r="M41" s="24">
        <f t="shared" si="7"/>
        <v>2984.4107218145177</v>
      </c>
      <c r="N41" s="24">
        <f t="shared" si="7"/>
        <v>3111.8268168784707</v>
      </c>
      <c r="O41" s="24">
        <f t="shared" si="7"/>
        <v>3093.1974488770306</v>
      </c>
      <c r="P41" s="24">
        <f t="shared" si="7"/>
        <v>3226.7364133681299</v>
      </c>
      <c r="Q41" s="24">
        <f t="shared" si="7"/>
        <v>3172.4172626367117</v>
      </c>
      <c r="R41" s="24">
        <f t="shared" si="7"/>
        <v>3190.9136788799669</v>
      </c>
      <c r="S41" s="24">
        <f t="shared" si="7"/>
        <v>3344.6788649543914</v>
      </c>
      <c r="T41" s="24">
        <f t="shared" si="7"/>
        <v>3361.8255647020042</v>
      </c>
      <c r="U41" s="24">
        <f t="shared" si="7"/>
        <v>3435.7749556745057</v>
      </c>
      <c r="V41" s="24">
        <f t="shared" si="7"/>
        <v>3348.6825423743571</v>
      </c>
      <c r="W41" s="24">
        <f t="shared" si="7"/>
        <v>3515.9649312569595</v>
      </c>
      <c r="X41" s="24">
        <f t="shared" si="7"/>
        <v>3067.3883104050196</v>
      </c>
      <c r="Y41" s="24">
        <f t="shared" si="7"/>
        <v>3135.0436187058012</v>
      </c>
      <c r="Z41" s="24">
        <f t="shared" si="7"/>
        <v>3176.9665347777559</v>
      </c>
      <c r="AA41" s="24">
        <f t="shared" si="7"/>
        <v>3061.4127637759343</v>
      </c>
      <c r="AB41" s="24">
        <f t="shared" si="7"/>
        <v>2800.8836679323208</v>
      </c>
      <c r="AC41" s="24">
        <f t="shared" si="7"/>
        <v>2736.1788143702274</v>
      </c>
      <c r="AD41" s="24">
        <f t="shared" si="7"/>
        <v>2787.2003976571132</v>
      </c>
      <c r="AE41" s="24">
        <f t="shared" si="7"/>
        <v>2745.0340355395915</v>
      </c>
      <c r="AF41" s="24">
        <f t="shared" si="7"/>
        <v>2843.9944584073455</v>
      </c>
      <c r="AG41" s="24">
        <f t="shared" si="7"/>
        <v>2730.7353028220255</v>
      </c>
      <c r="AH41" s="24">
        <f t="shared" si="7"/>
        <v>2721.235466084609</v>
      </c>
      <c r="AI41" s="24">
        <f t="shared" si="7"/>
        <v>2700.7162467278977</v>
      </c>
      <c r="AJ41" s="24">
        <f t="shared" si="7"/>
        <v>2700.9384785532598</v>
      </c>
    </row>
    <row r="42" spans="1:36">
      <c r="A42" s="37"/>
      <c r="D42" t="str">
        <f>D26</f>
        <v>International Aviation</v>
      </c>
      <c r="E42" s="24">
        <f t="shared" ref="E42:AJ42" si="8">E26</f>
        <v>500.39456991999998</v>
      </c>
      <c r="F42" s="24">
        <f t="shared" si="8"/>
        <v>95.011627200000007</v>
      </c>
      <c r="G42" s="24">
        <f t="shared" si="8"/>
        <v>72.842247520000001</v>
      </c>
      <c r="H42" s="24">
        <f t="shared" si="8"/>
        <v>183.68914592000002</v>
      </c>
      <c r="I42" s="24">
        <f t="shared" si="8"/>
        <v>266.03255615999996</v>
      </c>
      <c r="J42" s="24">
        <f t="shared" si="8"/>
        <v>247.03023071999999</v>
      </c>
      <c r="K42" s="24">
        <f t="shared" si="8"/>
        <v>224.86085104</v>
      </c>
      <c r="L42" s="24">
        <f t="shared" si="8"/>
        <v>237.529068</v>
      </c>
      <c r="M42" s="24">
        <f t="shared" si="8"/>
        <v>256.53139344000004</v>
      </c>
      <c r="N42" s="24">
        <f t="shared" si="8"/>
        <v>247.03023071999999</v>
      </c>
      <c r="O42" s="24">
        <f t="shared" si="8"/>
        <v>202.69147136000001</v>
      </c>
      <c r="P42" s="24">
        <f t="shared" si="8"/>
        <v>202.69147136000001</v>
      </c>
      <c r="Q42" s="24">
        <f t="shared" si="8"/>
        <v>190.02325440000001</v>
      </c>
      <c r="R42" s="24">
        <f t="shared" si="8"/>
        <v>183.68914592000002</v>
      </c>
      <c r="S42" s="24">
        <f t="shared" si="8"/>
        <v>212.19263407999998</v>
      </c>
      <c r="T42" s="24">
        <f t="shared" si="8"/>
        <v>259.69844768000002</v>
      </c>
      <c r="U42" s="24">
        <f t="shared" si="8"/>
        <v>266.03255615999996</v>
      </c>
      <c r="V42" s="24">
        <f t="shared" si="8"/>
        <v>278.70077312000001</v>
      </c>
      <c r="W42" s="24">
        <f t="shared" si="8"/>
        <v>319.87247824000002</v>
      </c>
      <c r="X42" s="24">
        <f t="shared" si="8"/>
        <v>272.36666463999995</v>
      </c>
      <c r="Y42" s="24">
        <f t="shared" si="8"/>
        <v>297.70309856</v>
      </c>
      <c r="Z42" s="24">
        <f t="shared" si="8"/>
        <v>313.53836975999997</v>
      </c>
      <c r="AA42" s="24">
        <f t="shared" si="8"/>
        <v>332.54069520000002</v>
      </c>
      <c r="AB42" s="24">
        <f t="shared" si="8"/>
        <v>369.26663760000008</v>
      </c>
      <c r="AC42" s="24">
        <f t="shared" si="8"/>
        <v>370.86559899200006</v>
      </c>
      <c r="AD42" s="24">
        <f t="shared" si="8"/>
        <v>356.73713633600005</v>
      </c>
      <c r="AE42" s="24">
        <f t="shared" si="8"/>
        <v>378.57203316800002</v>
      </c>
      <c r="AF42" s="24">
        <f t="shared" si="8"/>
        <v>452.42536068800001</v>
      </c>
      <c r="AG42" s="24">
        <f t="shared" si="8"/>
        <v>563.84755481600007</v>
      </c>
      <c r="AH42" s="24">
        <f t="shared" si="8"/>
        <v>610.40726129600023</v>
      </c>
      <c r="AI42" s="24">
        <f t="shared" si="8"/>
        <v>165.04613193600008</v>
      </c>
      <c r="AJ42" s="24">
        <f t="shared" si="8"/>
        <v>300.550932864</v>
      </c>
    </row>
    <row r="43" spans="1:36">
      <c r="A43" s="37"/>
      <c r="D43" t="str">
        <f>D31</f>
        <v>Other combustion</v>
      </c>
      <c r="E43" s="24">
        <f t="shared" ref="E43:AJ43" si="9">E31</f>
        <v>912.31422667383129</v>
      </c>
      <c r="F43" s="24">
        <f t="shared" si="9"/>
        <v>771.27625979934373</v>
      </c>
      <c r="G43" s="24">
        <f t="shared" si="9"/>
        <v>693.69156591183196</v>
      </c>
      <c r="H43" s="24">
        <f t="shared" si="9"/>
        <v>677.7044071575325</v>
      </c>
      <c r="I43" s="24">
        <f t="shared" si="9"/>
        <v>684.89678591777727</v>
      </c>
      <c r="J43" s="24">
        <f t="shared" si="9"/>
        <v>614.73153077986433</v>
      </c>
      <c r="K43" s="24">
        <f t="shared" si="9"/>
        <v>793.81950226512606</v>
      </c>
      <c r="L43" s="24">
        <f t="shared" si="9"/>
        <v>635.46909533518487</v>
      </c>
      <c r="M43" s="24">
        <f t="shared" si="9"/>
        <v>695.59057768021091</v>
      </c>
      <c r="N43" s="24">
        <f t="shared" si="9"/>
        <v>881.48822127433596</v>
      </c>
      <c r="O43" s="24">
        <f t="shared" si="9"/>
        <v>907.4651184319149</v>
      </c>
      <c r="P43" s="24">
        <f t="shared" si="9"/>
        <v>847.61206544127333</v>
      </c>
      <c r="Q43" s="24">
        <f t="shared" si="9"/>
        <v>788.68955245465486</v>
      </c>
      <c r="R43" s="24">
        <f t="shared" si="9"/>
        <v>804.53498142100432</v>
      </c>
      <c r="S43" s="24">
        <f t="shared" si="9"/>
        <v>748.82096572552382</v>
      </c>
      <c r="T43" s="24">
        <f t="shared" si="9"/>
        <v>756.75362737306432</v>
      </c>
      <c r="U43" s="24">
        <f t="shared" si="9"/>
        <v>769.50781321800218</v>
      </c>
      <c r="V43" s="24">
        <f t="shared" si="9"/>
        <v>770.79238857468931</v>
      </c>
      <c r="W43" s="24">
        <f t="shared" si="9"/>
        <v>819.57095678759435</v>
      </c>
      <c r="X43" s="24">
        <f t="shared" si="9"/>
        <v>784.43704363014854</v>
      </c>
      <c r="Y43" s="24">
        <f t="shared" si="9"/>
        <v>763.33775811693283</v>
      </c>
      <c r="Z43" s="24">
        <f t="shared" si="9"/>
        <v>762.35182364671027</v>
      </c>
      <c r="AA43" s="24">
        <f t="shared" si="9"/>
        <v>710.72757218861068</v>
      </c>
      <c r="AB43" s="24">
        <f t="shared" si="9"/>
        <v>695.10148470972956</v>
      </c>
      <c r="AC43" s="24">
        <f t="shared" si="9"/>
        <v>694.04747167271069</v>
      </c>
      <c r="AD43" s="24">
        <f t="shared" si="9"/>
        <v>693.6125012883773</v>
      </c>
      <c r="AE43" s="24">
        <f t="shared" si="9"/>
        <v>697.6298376563376</v>
      </c>
      <c r="AF43" s="24">
        <f t="shared" si="9"/>
        <v>688.80421420633377</v>
      </c>
      <c r="AG43" s="24">
        <f t="shared" si="9"/>
        <v>703.00773580561213</v>
      </c>
      <c r="AH43" s="24">
        <f t="shared" si="9"/>
        <v>707.14902965109002</v>
      </c>
      <c r="AI43" s="24">
        <f t="shared" si="9"/>
        <v>742.98069734567753</v>
      </c>
      <c r="AJ43" s="24">
        <f t="shared" si="9"/>
        <v>750.31643461794567</v>
      </c>
    </row>
    <row r="44" spans="1:36">
      <c r="A44" s="37"/>
      <c r="D44" t="str">
        <f>D25</f>
        <v>Waste</v>
      </c>
      <c r="E44" s="24">
        <f t="shared" ref="E44:AJ44" si="10">E25</f>
        <v>1113.8449818221618</v>
      </c>
      <c r="F44" s="24">
        <f t="shared" si="10"/>
        <v>1125.62960323173</v>
      </c>
      <c r="G44" s="24">
        <f t="shared" si="10"/>
        <v>1137.220634981338</v>
      </c>
      <c r="H44" s="24">
        <f t="shared" si="10"/>
        <v>1153.5747432736853</v>
      </c>
      <c r="I44" s="24">
        <f t="shared" si="10"/>
        <v>1178.2324291352145</v>
      </c>
      <c r="J44" s="24">
        <f t="shared" si="10"/>
        <v>1197.6927838990489</v>
      </c>
      <c r="K44" s="24">
        <f t="shared" si="10"/>
        <v>1209.4390052340209</v>
      </c>
      <c r="L44" s="24">
        <f t="shared" si="10"/>
        <v>1241.9699459827496</v>
      </c>
      <c r="M44" s="24">
        <f t="shared" si="10"/>
        <v>1263.1678820933564</v>
      </c>
      <c r="N44" s="24">
        <f t="shared" si="10"/>
        <v>1306.3742816495308</v>
      </c>
      <c r="O44" s="24">
        <f t="shared" si="10"/>
        <v>1350.0303654187471</v>
      </c>
      <c r="P44" s="24">
        <f t="shared" si="10"/>
        <v>1365.5462853120584</v>
      </c>
      <c r="Q44" s="24">
        <f t="shared" si="10"/>
        <v>1406.8870638027013</v>
      </c>
      <c r="R44" s="24">
        <f t="shared" si="10"/>
        <v>1445.3797589567298</v>
      </c>
      <c r="S44" s="24">
        <f t="shared" si="10"/>
        <v>1499.3224314846289</v>
      </c>
      <c r="T44" s="24">
        <f t="shared" si="10"/>
        <v>1494.8158669212371</v>
      </c>
      <c r="U44" s="24">
        <f t="shared" si="10"/>
        <v>1585.7106121264064</v>
      </c>
      <c r="V44" s="24">
        <f t="shared" si="10"/>
        <v>1669.5640623483969</v>
      </c>
      <c r="W44" s="24">
        <f t="shared" si="10"/>
        <v>1756.6761625820561</v>
      </c>
      <c r="X44" s="24">
        <f t="shared" si="10"/>
        <v>1812.4525106011006</v>
      </c>
      <c r="Y44" s="24">
        <f t="shared" si="10"/>
        <v>1862.7605354709156</v>
      </c>
      <c r="Z44" s="24">
        <f t="shared" si="10"/>
        <v>1899.1953425199004</v>
      </c>
      <c r="AA44" s="24">
        <f t="shared" si="10"/>
        <v>1894.2911010020052</v>
      </c>
      <c r="AB44" s="24">
        <f t="shared" si="10"/>
        <v>1878.2093783903067</v>
      </c>
      <c r="AC44" s="24">
        <f t="shared" si="10"/>
        <v>1925.6127113117257</v>
      </c>
      <c r="AD44" s="24">
        <f t="shared" si="10"/>
        <v>1977.8324536019695</v>
      </c>
      <c r="AE44" s="24">
        <f t="shared" si="10"/>
        <v>2013.2779365561894</v>
      </c>
      <c r="AF44" s="24">
        <f t="shared" si="10"/>
        <v>2032.0788498335055</v>
      </c>
      <c r="AG44" s="24">
        <f t="shared" si="10"/>
        <v>2006.118262248302</v>
      </c>
      <c r="AH44" s="24">
        <f t="shared" si="10"/>
        <v>1985.6277417465833</v>
      </c>
      <c r="AI44" s="24">
        <f t="shared" si="10"/>
        <v>2004.8082923168513</v>
      </c>
      <c r="AJ44" s="24">
        <f t="shared" si="10"/>
        <v>1877.2431785870051</v>
      </c>
    </row>
    <row r="45" spans="1:36">
      <c r="A45" s="37"/>
      <c r="D45" t="s">
        <v>627</v>
      </c>
      <c r="E45" s="11">
        <f>E30</f>
        <v>-6312.1998314436514</v>
      </c>
      <c r="F45" s="11">
        <f t="shared" ref="F45:AJ45" si="11">F30</f>
        <v>-7483.1924028521935</v>
      </c>
      <c r="G45" s="11">
        <f t="shared" si="11"/>
        <v>-7582.2579962733817</v>
      </c>
      <c r="H45" s="11">
        <f t="shared" si="11"/>
        <v>-7748.5273056977576</v>
      </c>
      <c r="I45" s="11">
        <f t="shared" si="11"/>
        <v>-8017.71273272898</v>
      </c>
      <c r="J45" s="11">
        <f t="shared" si="11"/>
        <v>-8504.695446437383</v>
      </c>
      <c r="K45" s="11">
        <f t="shared" si="11"/>
        <v>-8150.0721079154891</v>
      </c>
      <c r="L45" s="11">
        <f t="shared" si="11"/>
        <v>-7541.7413484613617</v>
      </c>
      <c r="M45" s="11">
        <f t="shared" si="11"/>
        <v>-7348.5518167390865</v>
      </c>
      <c r="N45" s="11">
        <f t="shared" si="11"/>
        <v>-8143.0708051420852</v>
      </c>
      <c r="O45" s="11">
        <f t="shared" si="11"/>
        <v>-6695.4277969184586</v>
      </c>
      <c r="P45" s="11">
        <f t="shared" si="11"/>
        <v>-7941.1743285173188</v>
      </c>
      <c r="Q45" s="11">
        <f t="shared" si="11"/>
        <v>-8222.6798320357666</v>
      </c>
      <c r="R45" s="11">
        <f t="shared" si="11"/>
        <v>-7399.3839379830633</v>
      </c>
      <c r="S45" s="11">
        <f t="shared" si="11"/>
        <v>-7728.3272432491303</v>
      </c>
      <c r="T45" s="11">
        <f t="shared" si="11"/>
        <v>-7968.6762764994128</v>
      </c>
      <c r="U45" s="11">
        <f t="shared" si="11"/>
        <v>-7785.6369460078377</v>
      </c>
      <c r="V45" s="11">
        <f t="shared" si="11"/>
        <v>-6636.2020704784109</v>
      </c>
      <c r="W45" s="11">
        <f t="shared" si="11"/>
        <v>-6839.6782002171485</v>
      </c>
      <c r="X45" s="11">
        <f t="shared" si="11"/>
        <v>-6941.4985139186992</v>
      </c>
      <c r="Y45" s="11">
        <f t="shared" si="11"/>
        <v>-6887.6290218400654</v>
      </c>
      <c r="Z45" s="11">
        <f t="shared" si="11"/>
        <v>-5618.1393402431495</v>
      </c>
      <c r="AA45" s="11">
        <f t="shared" si="11"/>
        <v>-5180.8694095767069</v>
      </c>
      <c r="AB45" s="11">
        <f t="shared" si="11"/>
        <v>-6147.738031805231</v>
      </c>
      <c r="AC45" s="11">
        <f t="shared" si="11"/>
        <v>-6006.0800266999495</v>
      </c>
      <c r="AD45" s="11">
        <f t="shared" si="11"/>
        <v>-5698.3988320062026</v>
      </c>
      <c r="AE45" s="11">
        <f t="shared" si="11"/>
        <v>-5708.4928433501154</v>
      </c>
      <c r="AF45" s="11">
        <f t="shared" si="11"/>
        <v>-4895.7334192509325</v>
      </c>
      <c r="AG45" s="11">
        <f t="shared" si="11"/>
        <v>-5503.8253934152408</v>
      </c>
      <c r="AH45" s="11">
        <f t="shared" si="11"/>
        <v>-5735.8380978107243</v>
      </c>
      <c r="AI45" s="11">
        <f t="shared" si="11"/>
        <v>-5666.7896153969705</v>
      </c>
      <c r="AJ45" s="11">
        <f t="shared" si="11"/>
        <v>-5802.3658598187958</v>
      </c>
    </row>
    <row r="46" spans="1:36" s="59" customFormat="1" ht="15" thickBot="1">
      <c r="A46" s="38"/>
      <c r="C46" s="71"/>
    </row>
  </sheetData>
  <mergeCells count="3">
    <mergeCell ref="C22:C31"/>
    <mergeCell ref="B22:B31"/>
    <mergeCell ref="A22:A31"/>
  </mergeCells>
  <pageMargins left="0.7" right="0.7" top="0.75" bottom="0.75" header="0.3" footer="0.3"/>
  <legacyDrawing r:id="rId1"/>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021806-2524-43C1-B878-56AC998B61BC}">
  <dimension ref="A1:AJ46"/>
  <sheetViews>
    <sheetView zoomScale="56" zoomScaleNormal="56" workbookViewId="0">
      <selection activeCell="J9" sqref="J9"/>
    </sheetView>
  </sheetViews>
  <sheetFormatPr defaultRowHeight="14.4"/>
  <cols>
    <col min="1" max="1" width="35.5546875" bestFit="1" customWidth="1"/>
    <col min="2" max="2" width="24.33203125" bestFit="1" customWidth="1"/>
    <col min="3" max="3" width="11.33203125" style="32" customWidth="1"/>
    <col min="4" max="4" width="13.21875" customWidth="1"/>
    <col min="5" max="5" width="15" bestFit="1" customWidth="1"/>
  </cols>
  <sheetData>
    <row r="1" spans="1:5">
      <c r="B1">
        <v>1000</v>
      </c>
    </row>
    <row r="3" spans="1:5" ht="15" thickBot="1">
      <c r="B3" t="s">
        <v>167</v>
      </c>
    </row>
    <row r="4" spans="1:5" ht="29.4" thickBot="1">
      <c r="A4" s="63" t="s">
        <v>184</v>
      </c>
      <c r="B4" s="67">
        <v>2019</v>
      </c>
      <c r="C4" s="140" t="s">
        <v>365</v>
      </c>
      <c r="D4" s="62" t="s">
        <v>366</v>
      </c>
      <c r="E4" s="67" t="s">
        <v>379</v>
      </c>
    </row>
    <row r="5" spans="1:5">
      <c r="A5" s="37" t="s">
        <v>367</v>
      </c>
      <c r="B5" s="136">
        <f t="shared" ref="B5:B6" si="0">AH35/$B$1</f>
        <v>49.957988208754713</v>
      </c>
      <c r="C5" s="138">
        <f t="shared" ref="C5:C15" si="1">B5/$B$16</f>
        <v>0.12540253948282612</v>
      </c>
      <c r="D5" s="105">
        <v>0.1</v>
      </c>
      <c r="E5" s="105">
        <v>1</v>
      </c>
    </row>
    <row r="6" spans="1:5">
      <c r="A6" s="37" t="s">
        <v>368</v>
      </c>
      <c r="B6" s="136">
        <f t="shared" si="0"/>
        <v>34.037651729547086</v>
      </c>
      <c r="C6" s="138">
        <f t="shared" si="1"/>
        <v>8.5439949004375862E-2</v>
      </c>
      <c r="D6" s="105">
        <v>0.1</v>
      </c>
      <c r="E6" s="105">
        <v>1</v>
      </c>
    </row>
    <row r="7" spans="1:5">
      <c r="A7" s="37" t="s">
        <v>369</v>
      </c>
      <c r="B7" s="136">
        <f>AH37/$B$1</f>
        <v>5.4540314869619966</v>
      </c>
      <c r="C7" s="138">
        <f t="shared" si="1"/>
        <v>1.3690491218869224E-2</v>
      </c>
      <c r="D7" s="105">
        <v>0.1</v>
      </c>
      <c r="E7" s="105">
        <v>1</v>
      </c>
    </row>
    <row r="8" spans="1:5">
      <c r="A8" s="37" t="s">
        <v>370</v>
      </c>
      <c r="B8" s="136">
        <f t="shared" ref="B8:B15" si="2">AH38/$B$1</f>
        <v>106.33964875620492</v>
      </c>
      <c r="C8" s="138">
        <f t="shared" si="1"/>
        <v>0.26692952378340484</v>
      </c>
      <c r="D8" s="105">
        <v>0.1</v>
      </c>
      <c r="E8" s="105">
        <v>1</v>
      </c>
    </row>
    <row r="9" spans="1:5">
      <c r="A9" s="37" t="s">
        <v>371</v>
      </c>
      <c r="B9" s="136">
        <f t="shared" si="2"/>
        <v>98.657396637970535</v>
      </c>
      <c r="C9" s="138">
        <f t="shared" si="1"/>
        <v>0.24764584245203591</v>
      </c>
      <c r="D9" s="105">
        <v>0.1</v>
      </c>
      <c r="E9" s="105">
        <v>1</v>
      </c>
    </row>
    <row r="10" spans="1:5">
      <c r="A10" s="37" t="s">
        <v>372</v>
      </c>
      <c r="B10" s="136">
        <f t="shared" si="2"/>
        <v>73.231871190792603</v>
      </c>
      <c r="C10" s="138">
        <f t="shared" si="1"/>
        <v>0.18382370763271214</v>
      </c>
      <c r="D10" s="105">
        <v>0.1</v>
      </c>
      <c r="E10" s="105">
        <v>1</v>
      </c>
    </row>
    <row r="11" spans="1:5">
      <c r="A11" s="37" t="s">
        <v>373</v>
      </c>
      <c r="B11" s="136">
        <f t="shared" si="2"/>
        <v>32.190290430789446</v>
      </c>
      <c r="C11" s="138">
        <f t="shared" si="1"/>
        <v>8.0802776721967923E-2</v>
      </c>
      <c r="D11" s="105">
        <v>0.1</v>
      </c>
      <c r="E11" s="105">
        <v>1</v>
      </c>
    </row>
    <row r="12" spans="1:5">
      <c r="A12" s="37" t="s">
        <v>374</v>
      </c>
      <c r="B12" s="136">
        <f t="shared" si="2"/>
        <v>12.487804125253646</v>
      </c>
      <c r="C12" s="138">
        <f t="shared" si="1"/>
        <v>3.1346385353373592E-2</v>
      </c>
      <c r="D12" s="105">
        <v>0.1</v>
      </c>
      <c r="E12" s="105">
        <v>1</v>
      </c>
    </row>
    <row r="13" spans="1:5">
      <c r="A13" s="37" t="s">
        <v>375</v>
      </c>
      <c r="B13" s="136">
        <f t="shared" si="2"/>
        <v>8.2043271864918577</v>
      </c>
      <c r="C13" s="138">
        <f t="shared" si="1"/>
        <v>2.0594173240822633E-2</v>
      </c>
      <c r="D13" s="105">
        <v>0.1</v>
      </c>
      <c r="E13" s="105">
        <v>1</v>
      </c>
    </row>
    <row r="14" spans="1:5">
      <c r="A14" s="37" t="s">
        <v>376</v>
      </c>
      <c r="B14" s="136">
        <f t="shared" si="2"/>
        <v>19.656998847802871</v>
      </c>
      <c r="C14" s="138">
        <f t="shared" si="1"/>
        <v>4.9342210575514932E-2</v>
      </c>
      <c r="D14" s="105">
        <v>0.1</v>
      </c>
      <c r="E14" s="105">
        <v>1</v>
      </c>
    </row>
    <row r="15" spans="1:5">
      <c r="A15" s="37" t="s">
        <v>377</v>
      </c>
      <c r="B15" s="136">
        <f t="shared" si="2"/>
        <v>-41.837015561776745</v>
      </c>
      <c r="C15" s="138">
        <f t="shared" si="1"/>
        <v>-0.10501759946590324</v>
      </c>
      <c r="D15" s="105">
        <v>0.1</v>
      </c>
      <c r="E15" s="105">
        <v>1</v>
      </c>
    </row>
    <row r="16" spans="1:5">
      <c r="A16" s="37" t="s">
        <v>378</v>
      </c>
      <c r="B16" s="136">
        <f>SUM(B5:B15)</f>
        <v>398.38099303879295</v>
      </c>
      <c r="C16" s="138">
        <f>B16/$B$16</f>
        <v>1</v>
      </c>
      <c r="D16" s="105"/>
      <c r="E16" s="105">
        <v>1</v>
      </c>
    </row>
    <row r="17" spans="1:36" ht="15" thickBot="1">
      <c r="A17" s="38"/>
      <c r="B17" s="57"/>
      <c r="C17" s="139">
        <f>SUM(C5:C15)</f>
        <v>1</v>
      </c>
      <c r="D17" s="57"/>
      <c r="E17" s="57"/>
    </row>
    <row r="19" spans="1:36">
      <c r="H19" s="35"/>
    </row>
    <row r="20" spans="1:36" ht="15" thickBot="1">
      <c r="H20" s="35"/>
    </row>
    <row r="21" spans="1:36" s="98" customFormat="1">
      <c r="A21" s="89"/>
      <c r="B21" s="90"/>
      <c r="C21" s="90"/>
      <c r="D21" s="90"/>
      <c r="E21" s="91" t="s">
        <v>633</v>
      </c>
      <c r="F21" s="91" t="s">
        <v>634</v>
      </c>
      <c r="G21" s="91" t="s">
        <v>635</v>
      </c>
      <c r="H21" s="91" t="s">
        <v>636</v>
      </c>
      <c r="I21" s="91" t="s">
        <v>637</v>
      </c>
      <c r="J21" s="91" t="s">
        <v>638</v>
      </c>
      <c r="K21" s="91" t="s">
        <v>639</v>
      </c>
      <c r="L21" s="91" t="s">
        <v>640</v>
      </c>
      <c r="M21" s="91" t="s">
        <v>641</v>
      </c>
      <c r="N21" s="91" t="s">
        <v>642</v>
      </c>
      <c r="O21" s="91" t="s">
        <v>643</v>
      </c>
      <c r="P21" s="91" t="s">
        <v>644</v>
      </c>
      <c r="Q21" s="91" t="s">
        <v>645</v>
      </c>
      <c r="R21" s="91" t="s">
        <v>646</v>
      </c>
      <c r="S21" s="91" t="s">
        <v>647</v>
      </c>
      <c r="T21" s="91" t="s">
        <v>648</v>
      </c>
      <c r="U21" s="91" t="s">
        <v>649</v>
      </c>
      <c r="V21" s="91" t="s">
        <v>650</v>
      </c>
      <c r="W21" s="91" t="s">
        <v>651</v>
      </c>
      <c r="X21" s="91" t="s">
        <v>652</v>
      </c>
      <c r="Y21" s="91" t="s">
        <v>43</v>
      </c>
      <c r="Z21" s="91" t="s">
        <v>44</v>
      </c>
      <c r="AA21" s="91" t="s">
        <v>45</v>
      </c>
      <c r="AB21" s="91" t="s">
        <v>46</v>
      </c>
      <c r="AC21" s="91" t="s">
        <v>47</v>
      </c>
      <c r="AD21" s="91" t="s">
        <v>48</v>
      </c>
      <c r="AE21" s="91" t="s">
        <v>49</v>
      </c>
      <c r="AF21" s="91" t="s">
        <v>50</v>
      </c>
      <c r="AG21" s="91" t="s">
        <v>51</v>
      </c>
      <c r="AH21" s="91" t="s">
        <v>52</v>
      </c>
      <c r="AI21" s="91" t="s">
        <v>653</v>
      </c>
      <c r="AJ21" s="91" t="s">
        <v>654</v>
      </c>
    </row>
    <row r="22" spans="1:36" s="99" customFormat="1" ht="14.4" customHeight="1">
      <c r="A22" s="167" t="s">
        <v>655</v>
      </c>
      <c r="B22" s="166" t="s">
        <v>656</v>
      </c>
      <c r="C22" s="166" t="s">
        <v>24</v>
      </c>
      <c r="D22" s="84" t="s">
        <v>657</v>
      </c>
      <c r="E22" s="85">
        <v>37675.993055303574</v>
      </c>
      <c r="F22" s="85">
        <v>38567.958164565076</v>
      </c>
      <c r="G22" s="85">
        <v>38030.214931965522</v>
      </c>
      <c r="H22" s="85">
        <v>38384.881640355023</v>
      </c>
      <c r="I22" s="85">
        <v>38137.520195451776</v>
      </c>
      <c r="J22" s="85">
        <v>38076.399923103017</v>
      </c>
      <c r="K22" s="85">
        <v>38047.879658725244</v>
      </c>
      <c r="L22" s="85">
        <v>38514.770248318906</v>
      </c>
      <c r="M22" s="85">
        <v>37923.633310444355</v>
      </c>
      <c r="N22" s="85">
        <v>38370.918518122075</v>
      </c>
      <c r="O22" s="85">
        <v>37184.860161127486</v>
      </c>
      <c r="P22" s="85">
        <v>36859.865957954513</v>
      </c>
      <c r="Q22" s="85">
        <v>36165.840483179985</v>
      </c>
      <c r="R22" s="85">
        <v>35958.975619075769</v>
      </c>
      <c r="S22" s="85">
        <v>35226.106748878839</v>
      </c>
      <c r="T22" s="85">
        <v>34628.610004496666</v>
      </c>
      <c r="U22" s="85">
        <v>34121.386420341063</v>
      </c>
      <c r="V22" s="85">
        <v>34760.494017060519</v>
      </c>
      <c r="W22" s="85">
        <v>33694.368611080718</v>
      </c>
      <c r="X22" s="85">
        <v>33128.237480511365</v>
      </c>
      <c r="Y22" s="85">
        <v>32224.528595726988</v>
      </c>
      <c r="Z22" s="85">
        <v>32780.828270014907</v>
      </c>
      <c r="AA22" s="85">
        <v>33199.963393426311</v>
      </c>
      <c r="AB22" s="85">
        <v>32427.115603690989</v>
      </c>
      <c r="AC22" s="85">
        <v>32144.174102412384</v>
      </c>
      <c r="AD22" s="85">
        <v>32101.666724461185</v>
      </c>
      <c r="AE22" s="85">
        <v>33011.802083243987</v>
      </c>
      <c r="AF22" s="85">
        <v>32580.808935371206</v>
      </c>
      <c r="AG22" s="85">
        <v>32306.494465510994</v>
      </c>
      <c r="AH22" s="85">
        <v>32190.290430789446</v>
      </c>
      <c r="AI22" s="85">
        <v>33426.507882716229</v>
      </c>
      <c r="AJ22" s="85">
        <v>32717.215446988816</v>
      </c>
    </row>
    <row r="23" spans="1:36" s="99" customFormat="1">
      <c r="A23" s="167"/>
      <c r="B23" s="166"/>
      <c r="C23" s="166"/>
      <c r="D23" s="84" t="s">
        <v>620</v>
      </c>
      <c r="E23" s="85">
        <v>102191.94711542898</v>
      </c>
      <c r="F23" s="85">
        <v>104817.95423496387</v>
      </c>
      <c r="G23" s="85">
        <v>109986.74512055196</v>
      </c>
      <c r="H23" s="85">
        <v>111654.11396693108</v>
      </c>
      <c r="I23" s="85">
        <v>111518.54960391106</v>
      </c>
      <c r="J23" s="85">
        <v>114217.6658046159</v>
      </c>
      <c r="K23" s="85">
        <v>115953.2198237611</v>
      </c>
      <c r="L23" s="85">
        <v>117891.11382904781</v>
      </c>
      <c r="M23" s="85">
        <v>122309.86938055804</v>
      </c>
      <c r="N23" s="85">
        <v>123875.05121225867</v>
      </c>
      <c r="O23" s="85">
        <v>123944.25432607545</v>
      </c>
      <c r="P23" s="85">
        <v>125717.2364436386</v>
      </c>
      <c r="Q23" s="85">
        <v>128113.0746618509</v>
      </c>
      <c r="R23" s="85">
        <v>128250.90571675573</v>
      </c>
      <c r="S23" s="85">
        <v>129939.63865665068</v>
      </c>
      <c r="T23" s="85">
        <v>128360.0579550371</v>
      </c>
      <c r="U23" s="85">
        <v>129603.26538461572</v>
      </c>
      <c r="V23" s="85">
        <v>129636.57194970058</v>
      </c>
      <c r="W23" s="85">
        <v>122806.09911210331</v>
      </c>
      <c r="X23" s="85">
        <v>117265.54701349036</v>
      </c>
      <c r="Y23" s="85">
        <v>115908.95661881291</v>
      </c>
      <c r="Z23" s="85">
        <v>114909.36374060271</v>
      </c>
      <c r="AA23" s="85">
        <v>107527.49392433903</v>
      </c>
      <c r="AB23" s="85">
        <v>104427.91502041413</v>
      </c>
      <c r="AC23" s="85">
        <v>109268.97020700498</v>
      </c>
      <c r="AD23" s="85">
        <v>106693.80671618116</v>
      </c>
      <c r="AE23" s="85">
        <v>105609.99374540003</v>
      </c>
      <c r="AF23" s="85">
        <v>101538.27756976195</v>
      </c>
      <c r="AG23" s="85">
        <v>105134.01398836444</v>
      </c>
      <c r="AH23" s="85">
        <v>106339.64875620493</v>
      </c>
      <c r="AI23" s="85">
        <v>86559.538911309894</v>
      </c>
      <c r="AJ23" s="85">
        <v>103279.81182087722</v>
      </c>
    </row>
    <row r="24" spans="1:36" s="99" customFormat="1">
      <c r="A24" s="167"/>
      <c r="B24" s="166"/>
      <c r="C24" s="166"/>
      <c r="D24" s="84" t="s">
        <v>658</v>
      </c>
      <c r="E24" s="85">
        <v>131406.89268625563</v>
      </c>
      <c r="F24" s="85">
        <v>128296.53696926139</v>
      </c>
      <c r="G24" s="85">
        <v>127848.50592950081</v>
      </c>
      <c r="H24" s="85">
        <v>123477.59488125445</v>
      </c>
      <c r="I24" s="85">
        <v>123888.18846338152</v>
      </c>
      <c r="J24" s="85">
        <v>127473.63283172713</v>
      </c>
      <c r="K24" s="85">
        <v>123758.92084811466</v>
      </c>
      <c r="L24" s="85">
        <v>128502.35562614971</v>
      </c>
      <c r="M24" s="85">
        <v>132598.75941643494</v>
      </c>
      <c r="N24" s="85">
        <v>138105.99884773901</v>
      </c>
      <c r="O24" s="85">
        <v>134611.70933200751</v>
      </c>
      <c r="P24" s="85">
        <v>132032.1530987405</v>
      </c>
      <c r="Q24" s="85">
        <v>130448.42766929229</v>
      </c>
      <c r="R24" s="85">
        <v>138663.11184631439</v>
      </c>
      <c r="S24" s="85">
        <v>140759.78130513435</v>
      </c>
      <c r="T24" s="85">
        <v>139523.53015026351</v>
      </c>
      <c r="U24" s="85">
        <v>133190.56260697535</v>
      </c>
      <c r="V24" s="85">
        <v>135750.50435433944</v>
      </c>
      <c r="W24" s="85">
        <v>129174.26571160939</v>
      </c>
      <c r="X24" s="85">
        <v>102081.14073456801</v>
      </c>
      <c r="Y24" s="85">
        <v>109017.94127397476</v>
      </c>
      <c r="Z24" s="85">
        <v>110203.9922261156</v>
      </c>
      <c r="AA24" s="85">
        <v>103134.45216471748</v>
      </c>
      <c r="AB24" s="85">
        <v>92535.406343821523</v>
      </c>
      <c r="AC24" s="85">
        <v>87989.69505471841</v>
      </c>
      <c r="AD24" s="85">
        <v>88906.971840853759</v>
      </c>
      <c r="AE24" s="85">
        <v>87928.392417397146</v>
      </c>
      <c r="AF24" s="85">
        <v>87002.817905408563</v>
      </c>
      <c r="AG24" s="85">
        <v>89153.211121653992</v>
      </c>
      <c r="AH24" s="85">
        <v>83995.6399383018</v>
      </c>
      <c r="AI24" s="85">
        <v>76871.316567404385</v>
      </c>
      <c r="AJ24" s="85">
        <v>85715.52349303184</v>
      </c>
    </row>
    <row r="25" spans="1:36" s="99" customFormat="1">
      <c r="A25" s="167"/>
      <c r="B25" s="166"/>
      <c r="C25" s="166"/>
      <c r="D25" s="84" t="s">
        <v>626</v>
      </c>
      <c r="E25" s="85">
        <v>18998.876768634131</v>
      </c>
      <c r="F25" s="85">
        <v>19746.963658564</v>
      </c>
      <c r="G25" s="85">
        <v>20176.481669811546</v>
      </c>
      <c r="H25" s="85">
        <v>20707.545503981302</v>
      </c>
      <c r="I25" s="85">
        <v>21417.739293582064</v>
      </c>
      <c r="J25" s="85">
        <v>22013.616153570114</v>
      </c>
      <c r="K25" s="85">
        <v>22754.561668155042</v>
      </c>
      <c r="L25" s="85">
        <v>23460.051104394512</v>
      </c>
      <c r="M25" s="85">
        <v>23160.861615761743</v>
      </c>
      <c r="N25" s="85">
        <v>23153.544908012042</v>
      </c>
      <c r="O25" s="85">
        <v>24099.396631250289</v>
      </c>
      <c r="P25" s="85">
        <v>25535.672288140115</v>
      </c>
      <c r="Q25" s="85">
        <v>24703.827935254209</v>
      </c>
      <c r="R25" s="85">
        <v>24555.031930504458</v>
      </c>
      <c r="S25" s="85">
        <v>23897.336576423364</v>
      </c>
      <c r="T25" s="85">
        <v>24058.049161204417</v>
      </c>
      <c r="U25" s="85">
        <v>23446.81365266088</v>
      </c>
      <c r="V25" s="85">
        <v>23035.820075839194</v>
      </c>
      <c r="W25" s="85">
        <v>22429.267036664303</v>
      </c>
      <c r="X25" s="85">
        <v>22573.748974044654</v>
      </c>
      <c r="Y25" s="85">
        <v>22377.110947868139</v>
      </c>
      <c r="Z25" s="85">
        <v>21717.859466231293</v>
      </c>
      <c r="AA25" s="85">
        <v>21832.42041277271</v>
      </c>
      <c r="AB25" s="85">
        <v>20419.317544489193</v>
      </c>
      <c r="AC25" s="85">
        <v>20202.164024408594</v>
      </c>
      <c r="AD25" s="85">
        <v>20340.064823428896</v>
      </c>
      <c r="AE25" s="85">
        <v>20016.139783401024</v>
      </c>
      <c r="AF25" s="85">
        <v>19910.947114453294</v>
      </c>
      <c r="AG25" s="85">
        <v>19893.460123159341</v>
      </c>
      <c r="AH25" s="85">
        <v>19656.998847802872</v>
      </c>
      <c r="AI25" s="85">
        <v>20455.795044473507</v>
      </c>
      <c r="AJ25" s="85">
        <v>20189.97221357753</v>
      </c>
    </row>
    <row r="26" spans="1:36" s="99" customFormat="1">
      <c r="A26" s="167"/>
      <c r="B26" s="166"/>
      <c r="C26" s="166"/>
      <c r="D26" s="84" t="s">
        <v>659</v>
      </c>
      <c r="E26" s="85">
        <v>4317.328691360518</v>
      </c>
      <c r="F26" s="85">
        <v>5164.15104454218</v>
      </c>
      <c r="G26" s="85">
        <v>5106.9566453521375</v>
      </c>
      <c r="H26" s="85">
        <v>5264.4479900065235</v>
      </c>
      <c r="I26" s="85">
        <v>5438.9882339384867</v>
      </c>
      <c r="J26" s="85">
        <v>5845.1554001249579</v>
      </c>
      <c r="K26" s="85">
        <v>6200.2526826601106</v>
      </c>
      <c r="L26" s="85">
        <v>6273.7117374753225</v>
      </c>
      <c r="M26" s="85">
        <v>6821.7888211317486</v>
      </c>
      <c r="N26" s="85">
        <v>7538.8749420796785</v>
      </c>
      <c r="O26" s="85">
        <v>8020.9873089917974</v>
      </c>
      <c r="P26" s="85">
        <v>7924.6206452901106</v>
      </c>
      <c r="Q26" s="85">
        <v>6864.767217003543</v>
      </c>
      <c r="R26" s="85">
        <v>7978.2507466020315</v>
      </c>
      <c r="S26" s="85">
        <v>8017.1905321834656</v>
      </c>
      <c r="T26" s="85">
        <v>8547.6385192593843</v>
      </c>
      <c r="U26" s="85">
        <v>9276.2532550523229</v>
      </c>
      <c r="V26" s="85">
        <v>9840.7548506819403</v>
      </c>
      <c r="W26" s="85">
        <v>9447.1808187839579</v>
      </c>
      <c r="X26" s="85">
        <v>8332.5140863347278</v>
      </c>
      <c r="Y26" s="85">
        <v>8877.3321946860324</v>
      </c>
      <c r="Z26" s="85">
        <v>9278.0605563935624</v>
      </c>
      <c r="AA26" s="85">
        <v>8990.9830491697958</v>
      </c>
      <c r="AB26" s="85">
        <v>8934.8236158448344</v>
      </c>
      <c r="AC26" s="85">
        <v>9088.2147130978556</v>
      </c>
      <c r="AD26" s="85">
        <v>9638.5777501107714</v>
      </c>
      <c r="AE26" s="85">
        <v>10367.975758551911</v>
      </c>
      <c r="AF26" s="85">
        <v>11238.582202949648</v>
      </c>
      <c r="AG26" s="85">
        <v>12046.555519224592</v>
      </c>
      <c r="AH26" s="85">
        <v>12487.804125253646</v>
      </c>
      <c r="AI26" s="85">
        <v>3817.0397449360539</v>
      </c>
      <c r="AJ26" s="85">
        <v>4999.788060037893</v>
      </c>
    </row>
    <row r="27" spans="1:36" s="99" customFormat="1">
      <c r="A27" s="167"/>
      <c r="B27" s="166"/>
      <c r="C27" s="166"/>
      <c r="D27" s="84" t="s">
        <v>660</v>
      </c>
      <c r="E27" s="85">
        <v>4319.4616347878455</v>
      </c>
      <c r="F27" s="85">
        <v>3493.8617856848286</v>
      </c>
      <c r="G27" s="85">
        <v>3350.9784636547956</v>
      </c>
      <c r="H27" s="85">
        <v>3601.4078453536149</v>
      </c>
      <c r="I27" s="85">
        <v>3551.0031218566573</v>
      </c>
      <c r="J27" s="85">
        <v>3976.8557162302864</v>
      </c>
      <c r="K27" s="85">
        <v>2890.7280891897303</v>
      </c>
      <c r="L27" s="85">
        <v>2986.1182368007089</v>
      </c>
      <c r="M27" s="85">
        <v>3554.7149569819385</v>
      </c>
      <c r="N27" s="85">
        <v>2984.9833247880674</v>
      </c>
      <c r="O27" s="85">
        <v>3889.9694573160427</v>
      </c>
      <c r="P27" s="85">
        <v>4563.3613759490136</v>
      </c>
      <c r="Q27" s="85">
        <v>5286.4116271818975</v>
      </c>
      <c r="R27" s="85">
        <v>6209.4564095544456</v>
      </c>
      <c r="S27" s="85">
        <v>6613.8759312349775</v>
      </c>
      <c r="T27" s="85">
        <v>6715.489916833295</v>
      </c>
      <c r="U27" s="85">
        <v>7243.5298894871348</v>
      </c>
      <c r="V27" s="85">
        <v>7611.6666988041916</v>
      </c>
      <c r="W27" s="85">
        <v>8177.3812832717476</v>
      </c>
      <c r="X27" s="85">
        <v>6968.2593371116782</v>
      </c>
      <c r="Y27" s="85">
        <v>8210.3045505604859</v>
      </c>
      <c r="Z27" s="85">
        <v>6664.9078816660522</v>
      </c>
      <c r="AA27" s="85">
        <v>6824.791005898649</v>
      </c>
      <c r="AB27" s="85">
        <v>6033.9916821649786</v>
      </c>
      <c r="AC27" s="85">
        <v>5090.6542953650114</v>
      </c>
      <c r="AD27" s="85">
        <v>5010.4463210664326</v>
      </c>
      <c r="AE27" s="85">
        <v>5841.8518421183189</v>
      </c>
      <c r="AF27" s="85">
        <v>5968.0844813485701</v>
      </c>
      <c r="AG27" s="85">
        <v>6198.4904200884648</v>
      </c>
      <c r="AH27" s="85">
        <v>5454.031486961997</v>
      </c>
      <c r="AI27" s="85">
        <v>4232.9224387340109</v>
      </c>
      <c r="AJ27" s="85">
        <v>5685.9846185937331</v>
      </c>
    </row>
    <row r="28" spans="1:36" s="99" customFormat="1">
      <c r="A28" s="167"/>
      <c r="B28" s="166"/>
      <c r="C28" s="166"/>
      <c r="D28" s="84" t="s">
        <v>661</v>
      </c>
      <c r="E28" s="85">
        <v>151823.2942156443</v>
      </c>
      <c r="F28" s="85">
        <v>145999.88131634728</v>
      </c>
      <c r="G28" s="85">
        <v>145280.75982610031</v>
      </c>
      <c r="H28" s="85">
        <v>139485.27000416038</v>
      </c>
      <c r="I28" s="85">
        <v>141578.80863412691</v>
      </c>
      <c r="J28" s="85">
        <v>153979.03570481032</v>
      </c>
      <c r="K28" s="85">
        <v>148322.46942826631</v>
      </c>
      <c r="L28" s="85">
        <v>150830.41786998179</v>
      </c>
      <c r="M28" s="85">
        <v>152047.98634399439</v>
      </c>
      <c r="N28" s="85">
        <v>145575.45748500616</v>
      </c>
      <c r="O28" s="85">
        <v>156964.02892194054</v>
      </c>
      <c r="P28" s="85">
        <v>154827.65801967276</v>
      </c>
      <c r="Q28" s="85">
        <v>165702.65816170842</v>
      </c>
      <c r="R28" s="85">
        <v>171244.76691515738</v>
      </c>
      <c r="S28" s="85">
        <v>172079.74652810505</v>
      </c>
      <c r="T28" s="85">
        <v>170505.47654114472</v>
      </c>
      <c r="U28" s="85">
        <v>172079.75129500765</v>
      </c>
      <c r="V28" s="85">
        <v>168880.90031518834</v>
      </c>
      <c r="W28" s="85">
        <v>165784.83659485346</v>
      </c>
      <c r="X28" s="85">
        <v>143266.67778258969</v>
      </c>
      <c r="Y28" s="85">
        <v>147142.88506104797</v>
      </c>
      <c r="Z28" s="85">
        <v>143203.67344579031</v>
      </c>
      <c r="AA28" s="85">
        <v>137950.71673055421</v>
      </c>
      <c r="AB28" s="85">
        <v>118714.56742935155</v>
      </c>
      <c r="AC28" s="85">
        <v>109593.57233924462</v>
      </c>
      <c r="AD28" s="85">
        <v>114729.50516509118</v>
      </c>
      <c r="AE28" s="85">
        <v>112560.4792679102</v>
      </c>
      <c r="AF28" s="85">
        <v>112690.93885101182</v>
      </c>
      <c r="AG28" s="85">
        <v>103276.61387793923</v>
      </c>
      <c r="AH28" s="85">
        <v>98657.396637970538</v>
      </c>
      <c r="AI28" s="85">
        <v>87826.914733702739</v>
      </c>
      <c r="AJ28" s="85">
        <v>92135.912625115452</v>
      </c>
    </row>
    <row r="29" spans="1:36" s="99" customFormat="1">
      <c r="A29" s="167"/>
      <c r="B29" s="166"/>
      <c r="C29" s="166"/>
      <c r="D29" s="84" t="s">
        <v>662</v>
      </c>
      <c r="E29" s="85">
        <v>69193.641648671342</v>
      </c>
      <c r="F29" s="85">
        <v>75622.741054874059</v>
      </c>
      <c r="G29" s="85">
        <v>70702.787421545203</v>
      </c>
      <c r="H29" s="85">
        <v>70535.3103802728</v>
      </c>
      <c r="I29" s="85">
        <v>61906.89504150991</v>
      </c>
      <c r="J29" s="85">
        <v>68823.16454645888</v>
      </c>
      <c r="K29" s="85">
        <v>70714.353029351987</v>
      </c>
      <c r="L29" s="85">
        <v>68335.191045801912</v>
      </c>
      <c r="M29" s="85">
        <v>72231.513891795752</v>
      </c>
      <c r="N29" s="85">
        <v>76905.556503947766</v>
      </c>
      <c r="O29" s="85">
        <v>73471.936245762467</v>
      </c>
      <c r="P29" s="85">
        <v>77341.423192576272</v>
      </c>
      <c r="Q29" s="85">
        <v>73176.435952818429</v>
      </c>
      <c r="R29" s="85">
        <v>78693.905705891229</v>
      </c>
      <c r="S29" s="85">
        <v>80691.388789614954</v>
      </c>
      <c r="T29" s="85">
        <v>86620.235176991526</v>
      </c>
      <c r="U29" s="85">
        <v>81477.120580831601</v>
      </c>
      <c r="V29" s="85">
        <v>77138.814311164751</v>
      </c>
      <c r="W29" s="85">
        <v>83189.502788053418</v>
      </c>
      <c r="X29" s="85">
        <v>83966.503732881451</v>
      </c>
      <c r="Y29" s="85">
        <v>88110.087357509095</v>
      </c>
      <c r="Z29" s="85">
        <v>79651.490647810162</v>
      </c>
      <c r="AA29" s="85">
        <v>80424.013661049132</v>
      </c>
      <c r="AB29" s="85">
        <v>79886.546696707257</v>
      </c>
      <c r="AC29" s="85">
        <v>68137.636134308355</v>
      </c>
      <c r="AD29" s="85">
        <v>74868.485529049838</v>
      </c>
      <c r="AE29" s="85">
        <v>75592.269306483227</v>
      </c>
      <c r="AF29" s="85">
        <v>75540.886394903646</v>
      </c>
      <c r="AG29" s="85">
        <v>75343.184166620689</v>
      </c>
      <c r="AH29" s="85">
        <v>73231.871190792604</v>
      </c>
      <c r="AI29" s="85">
        <v>71407.094862100232</v>
      </c>
      <c r="AJ29" s="85">
        <v>75468.865057774281</v>
      </c>
    </row>
    <row r="30" spans="1:36" s="99" customFormat="1">
      <c r="A30" s="167"/>
      <c r="B30" s="166"/>
      <c r="C30" s="166"/>
      <c r="D30" s="84" t="s">
        <v>663</v>
      </c>
      <c r="E30" s="85">
        <v>-3488.7269723921336</v>
      </c>
      <c r="F30" s="85">
        <v>-18935.863169399738</v>
      </c>
      <c r="G30" s="85">
        <v>-16951.751649177404</v>
      </c>
      <c r="H30" s="85">
        <v>-4100.3687025008012</v>
      </c>
      <c r="I30" s="85">
        <v>-17143.049555520312</v>
      </c>
      <c r="J30" s="85">
        <v>-23919.53104818768</v>
      </c>
      <c r="K30" s="85">
        <v>-25425.04454406508</v>
      </c>
      <c r="L30" s="85">
        <v>-17039.313215633818</v>
      </c>
      <c r="M30" s="85">
        <v>-14577.376273723758</v>
      </c>
      <c r="N30" s="85">
        <v>-24289.454826975627</v>
      </c>
      <c r="O30" s="85">
        <v>-21554.140333827556</v>
      </c>
      <c r="P30" s="85">
        <v>-31800.022905539652</v>
      </c>
      <c r="Q30" s="85">
        <v>-36119.976484633378</v>
      </c>
      <c r="R30" s="85">
        <v>-28137.807763807836</v>
      </c>
      <c r="S30" s="85">
        <v>-34470.313855385859</v>
      </c>
      <c r="T30" s="85">
        <v>-35557.392819378205</v>
      </c>
      <c r="U30" s="85">
        <v>-36365.474192671834</v>
      </c>
      <c r="V30" s="85">
        <v>-13425.24701955749</v>
      </c>
      <c r="W30" s="85">
        <v>-31915.907988871015</v>
      </c>
      <c r="X30" s="85">
        <v>-35341.007326446139</v>
      </c>
      <c r="Y30" s="85">
        <v>-41684.585707156511</v>
      </c>
      <c r="Z30" s="85">
        <v>-34378.452577379336</v>
      </c>
      <c r="AA30" s="85">
        <v>-24913.910004437053</v>
      </c>
      <c r="AB30" s="85">
        <v>-41233.343447210085</v>
      </c>
      <c r="AC30" s="85">
        <v>-41914.717084940181</v>
      </c>
      <c r="AD30" s="85">
        <v>-43963.976390819073</v>
      </c>
      <c r="AE30" s="85">
        <v>-43160.9699738216</v>
      </c>
      <c r="AF30" s="85">
        <v>-23297.568511691159</v>
      </c>
      <c r="AG30" s="85">
        <v>-45170.653726657743</v>
      </c>
      <c r="AH30" s="85">
        <v>-41837.015561776745</v>
      </c>
      <c r="AI30" s="85">
        <v>-32544.722248826911</v>
      </c>
      <c r="AJ30" s="85">
        <v>-27473.158528607444</v>
      </c>
    </row>
    <row r="31" spans="1:36" s="99" customFormat="1">
      <c r="A31" s="167"/>
      <c r="B31" s="166"/>
      <c r="C31" s="166"/>
      <c r="D31" s="84" t="s">
        <v>625</v>
      </c>
      <c r="E31" s="85">
        <v>10189.692170294473</v>
      </c>
      <c r="F31" s="85">
        <v>9644.6309332081473</v>
      </c>
      <c r="G31" s="85">
        <v>9965.8530597833105</v>
      </c>
      <c r="H31" s="85">
        <v>10915.248553658037</v>
      </c>
      <c r="I31" s="85">
        <v>10923.686622657964</v>
      </c>
      <c r="J31" s="85">
        <v>11070.193550721773</v>
      </c>
      <c r="K31" s="85">
        <v>10824.508512858712</v>
      </c>
      <c r="L31" s="85">
        <v>10577.468269602608</v>
      </c>
      <c r="M31" s="85">
        <v>10313.367387517907</v>
      </c>
      <c r="N31" s="85">
        <v>10153.851105888969</v>
      </c>
      <c r="O31" s="85">
        <v>9701.9561059983371</v>
      </c>
      <c r="P31" s="85">
        <v>9525.9449620527648</v>
      </c>
      <c r="Q31" s="85">
        <v>9442.8159201237504</v>
      </c>
      <c r="R31" s="85">
        <v>9881.1908569685856</v>
      </c>
      <c r="S31" s="85">
        <v>10309.424889345108</v>
      </c>
      <c r="T31" s="85">
        <v>10501.421647866424</v>
      </c>
      <c r="U31" s="85">
        <v>10134.172025136058</v>
      </c>
      <c r="V31" s="85">
        <v>9611.3709231158336</v>
      </c>
      <c r="W31" s="85">
        <v>9164.6315005385659</v>
      </c>
      <c r="X31" s="85">
        <v>9373.1377875528124</v>
      </c>
      <c r="Y31" s="85">
        <v>8684.1897405435757</v>
      </c>
      <c r="Z31" s="85">
        <v>8387.4044980489398</v>
      </c>
      <c r="AA31" s="85">
        <v>7880.8525863877458</v>
      </c>
      <c r="AB31" s="85">
        <v>8064.8556675566542</v>
      </c>
      <c r="AC31" s="85">
        <v>8063.1204491887165</v>
      </c>
      <c r="AD31" s="85">
        <v>8095.1496764179346</v>
      </c>
      <c r="AE31" s="85">
        <v>8243.2012805991417</v>
      </c>
      <c r="AF31" s="85">
        <v>8076.3021290678616</v>
      </c>
      <c r="AG31" s="85">
        <v>8523.9291685000699</v>
      </c>
      <c r="AH31" s="85">
        <v>8204.327186491857</v>
      </c>
      <c r="AI31" s="85">
        <v>8422.7088872307886</v>
      </c>
      <c r="AJ31" s="85">
        <v>8084.1329412360046</v>
      </c>
    </row>
    <row r="32" spans="1:36" s="87" customFormat="1" ht="15" thickBot="1">
      <c r="A32" s="86"/>
      <c r="C32" s="88"/>
    </row>
    <row r="33" spans="1:36" ht="15" thickBot="1"/>
    <row r="34" spans="1:36" s="76" customFormat="1">
      <c r="A34" s="95" t="s">
        <v>167</v>
      </c>
      <c r="B34" s="74"/>
      <c r="C34" s="74"/>
      <c r="D34" s="74"/>
      <c r="E34" s="75" t="s">
        <v>633</v>
      </c>
      <c r="F34" s="75" t="s">
        <v>634</v>
      </c>
      <c r="G34" s="75" t="s">
        <v>635</v>
      </c>
      <c r="H34" s="75" t="s">
        <v>636</v>
      </c>
      <c r="I34" s="75" t="s">
        <v>637</v>
      </c>
      <c r="J34" s="75" t="s">
        <v>638</v>
      </c>
      <c r="K34" s="75" t="s">
        <v>639</v>
      </c>
      <c r="L34" s="75" t="s">
        <v>640</v>
      </c>
      <c r="M34" s="75" t="s">
        <v>641</v>
      </c>
      <c r="N34" s="75" t="s">
        <v>642</v>
      </c>
      <c r="O34" s="75" t="s">
        <v>643</v>
      </c>
      <c r="P34" s="75" t="s">
        <v>644</v>
      </c>
      <c r="Q34" s="75" t="s">
        <v>645</v>
      </c>
      <c r="R34" s="75" t="s">
        <v>646</v>
      </c>
      <c r="S34" s="75" t="s">
        <v>647</v>
      </c>
      <c r="T34" s="75" t="s">
        <v>648</v>
      </c>
      <c r="U34" s="75" t="s">
        <v>649</v>
      </c>
      <c r="V34" s="75" t="s">
        <v>650</v>
      </c>
      <c r="W34" s="75" t="s">
        <v>651</v>
      </c>
      <c r="X34" s="75" t="s">
        <v>652</v>
      </c>
      <c r="Y34" s="75" t="s">
        <v>43</v>
      </c>
      <c r="Z34" s="75" t="s">
        <v>44</v>
      </c>
      <c r="AA34" s="75" t="s">
        <v>45</v>
      </c>
      <c r="AB34" s="75" t="s">
        <v>46</v>
      </c>
      <c r="AC34" s="75" t="s">
        <v>47</v>
      </c>
      <c r="AD34" s="75" t="s">
        <v>48</v>
      </c>
      <c r="AE34" s="75" t="s">
        <v>49</v>
      </c>
      <c r="AF34" s="75" t="s">
        <v>50</v>
      </c>
      <c r="AG34" s="75" t="s">
        <v>51</v>
      </c>
      <c r="AH34" s="75" t="s">
        <v>52</v>
      </c>
      <c r="AI34" s="75" t="s">
        <v>653</v>
      </c>
      <c r="AJ34" s="75" t="s">
        <v>654</v>
      </c>
    </row>
    <row r="35" spans="1:36">
      <c r="A35" s="37"/>
      <c r="E35" s="81">
        <v>92149.731936662356</v>
      </c>
      <c r="F35" s="81">
        <v>89470.628329065992</v>
      </c>
      <c r="G35" s="81">
        <v>89482.88316381113</v>
      </c>
      <c r="H35" s="81">
        <v>88034.755902390185</v>
      </c>
      <c r="I35" s="81">
        <v>89821.354325460852</v>
      </c>
      <c r="J35" s="81">
        <v>90202.901260163693</v>
      </c>
      <c r="K35" s="81">
        <v>89331.443791120546</v>
      </c>
      <c r="L35" s="81">
        <v>93413.332444308617</v>
      </c>
      <c r="M35" s="81">
        <v>96852.120539375435</v>
      </c>
      <c r="N35" s="81">
        <v>101830.44357390019</v>
      </c>
      <c r="O35" s="81">
        <v>96243.768109798475</v>
      </c>
      <c r="P35" s="81">
        <v>91621.411871475008</v>
      </c>
      <c r="Q35" s="81">
        <v>89476.806135714301</v>
      </c>
      <c r="R35" s="81">
        <v>95661.936494855487</v>
      </c>
      <c r="S35" s="81">
        <v>94526.231084015148</v>
      </c>
      <c r="T35" s="81">
        <v>92297.891719817213</v>
      </c>
      <c r="U35" s="81">
        <v>89143.78333988502</v>
      </c>
      <c r="V35" s="81">
        <v>91276.615450658428</v>
      </c>
      <c r="W35" s="81">
        <v>86799.623792493949</v>
      </c>
      <c r="X35" s="81">
        <v>64568.896532216029</v>
      </c>
      <c r="Y35" s="81">
        <v>70057.55417148993</v>
      </c>
      <c r="Z35" s="81">
        <v>70896.396635330952</v>
      </c>
      <c r="AA35" s="81">
        <v>66489.735062710824</v>
      </c>
      <c r="AB35" s="81">
        <v>56770.967630350089</v>
      </c>
      <c r="AC35" s="81">
        <v>52586.435802502725</v>
      </c>
      <c r="AD35" s="81">
        <v>55579.188803495395</v>
      </c>
      <c r="AE35" s="81">
        <v>54356.952644582096</v>
      </c>
      <c r="AF35" s="81">
        <v>53122.146506001656</v>
      </c>
      <c r="AG35" s="81">
        <v>54225.999839727549</v>
      </c>
      <c r="AH35" s="81">
        <v>49957.988208754716</v>
      </c>
      <c r="AI35" s="81">
        <v>45831.676595926911</v>
      </c>
      <c r="AJ35" s="81">
        <v>53863.409912777424</v>
      </c>
    </row>
    <row r="36" spans="1:36">
      <c r="A36" s="37"/>
      <c r="E36" s="11">
        <f>E24-E35</f>
        <v>39257.160749593269</v>
      </c>
      <c r="F36" s="11">
        <f t="shared" ref="F36:AJ36" si="3">F24-F35</f>
        <v>38825.908640195397</v>
      </c>
      <c r="G36" s="11">
        <f t="shared" si="3"/>
        <v>38365.622765689681</v>
      </c>
      <c r="H36" s="11">
        <f t="shared" si="3"/>
        <v>35442.838978864267</v>
      </c>
      <c r="I36" s="11">
        <f t="shared" si="3"/>
        <v>34066.834137920669</v>
      </c>
      <c r="J36" s="11">
        <f t="shared" si="3"/>
        <v>37270.731571563432</v>
      </c>
      <c r="K36" s="11">
        <f t="shared" si="3"/>
        <v>34427.477056994117</v>
      </c>
      <c r="L36" s="11">
        <f t="shared" si="3"/>
        <v>35089.023181841098</v>
      </c>
      <c r="M36" s="11">
        <f t="shared" si="3"/>
        <v>35746.638877059508</v>
      </c>
      <c r="N36" s="11">
        <f t="shared" si="3"/>
        <v>36275.555273838821</v>
      </c>
      <c r="O36" s="11">
        <f t="shared" si="3"/>
        <v>38367.941222209032</v>
      </c>
      <c r="P36" s="11">
        <f t="shared" si="3"/>
        <v>40410.741227265491</v>
      </c>
      <c r="Q36" s="11">
        <f t="shared" si="3"/>
        <v>40971.621533577985</v>
      </c>
      <c r="R36" s="11">
        <f t="shared" si="3"/>
        <v>43001.175351458907</v>
      </c>
      <c r="S36" s="11">
        <f t="shared" si="3"/>
        <v>46233.550221119207</v>
      </c>
      <c r="T36" s="11">
        <f t="shared" si="3"/>
        <v>47225.638430446299</v>
      </c>
      <c r="U36" s="11">
        <f t="shared" si="3"/>
        <v>44046.779267090329</v>
      </c>
      <c r="V36" s="11">
        <f t="shared" si="3"/>
        <v>44473.888903681014</v>
      </c>
      <c r="W36" s="11">
        <f t="shared" si="3"/>
        <v>42374.641919115442</v>
      </c>
      <c r="X36" s="11">
        <f t="shared" si="3"/>
        <v>37512.244202351976</v>
      </c>
      <c r="Y36" s="11">
        <f t="shared" si="3"/>
        <v>38960.387102484834</v>
      </c>
      <c r="Z36" s="11">
        <f t="shared" si="3"/>
        <v>39307.595590784651</v>
      </c>
      <c r="AA36" s="11">
        <f t="shared" si="3"/>
        <v>36644.71710200666</v>
      </c>
      <c r="AB36" s="11">
        <f t="shared" si="3"/>
        <v>35764.438713471434</v>
      </c>
      <c r="AC36" s="11">
        <f t="shared" si="3"/>
        <v>35403.259252215685</v>
      </c>
      <c r="AD36" s="11">
        <f t="shared" si="3"/>
        <v>33327.783037358364</v>
      </c>
      <c r="AE36" s="11">
        <f t="shared" si="3"/>
        <v>33571.439772815051</v>
      </c>
      <c r="AF36" s="11">
        <f t="shared" si="3"/>
        <v>33880.671399406907</v>
      </c>
      <c r="AG36" s="11">
        <f t="shared" si="3"/>
        <v>34927.211281926444</v>
      </c>
      <c r="AH36" s="11">
        <f t="shared" si="3"/>
        <v>34037.651729547084</v>
      </c>
      <c r="AI36" s="11">
        <f t="shared" si="3"/>
        <v>31039.639971477474</v>
      </c>
      <c r="AJ36" s="11">
        <f t="shared" si="3"/>
        <v>31852.113580254416</v>
      </c>
    </row>
    <row r="37" spans="1:36">
      <c r="A37" s="37"/>
      <c r="D37" t="str">
        <f>D27</f>
        <v>International shipping</v>
      </c>
      <c r="E37" s="14">
        <f t="shared" ref="E37:AJ37" si="4">E27</f>
        <v>4319.4616347878455</v>
      </c>
      <c r="F37" s="14">
        <f t="shared" si="4"/>
        <v>3493.8617856848286</v>
      </c>
      <c r="G37" s="14">
        <f t="shared" si="4"/>
        <v>3350.9784636547956</v>
      </c>
      <c r="H37" s="14">
        <f t="shared" si="4"/>
        <v>3601.4078453536149</v>
      </c>
      <c r="I37" s="14">
        <f t="shared" si="4"/>
        <v>3551.0031218566573</v>
      </c>
      <c r="J37" s="14">
        <f t="shared" si="4"/>
        <v>3976.8557162302864</v>
      </c>
      <c r="K37" s="14">
        <f t="shared" si="4"/>
        <v>2890.7280891897303</v>
      </c>
      <c r="L37" s="14">
        <f t="shared" si="4"/>
        <v>2986.1182368007089</v>
      </c>
      <c r="M37" s="14">
        <f t="shared" si="4"/>
        <v>3554.7149569819385</v>
      </c>
      <c r="N37" s="14">
        <f t="shared" si="4"/>
        <v>2984.9833247880674</v>
      </c>
      <c r="O37" s="14">
        <f t="shared" si="4"/>
        <v>3889.9694573160427</v>
      </c>
      <c r="P37" s="14">
        <f t="shared" si="4"/>
        <v>4563.3613759490136</v>
      </c>
      <c r="Q37" s="14">
        <f t="shared" si="4"/>
        <v>5286.4116271818975</v>
      </c>
      <c r="R37" s="14">
        <f t="shared" si="4"/>
        <v>6209.4564095544456</v>
      </c>
      <c r="S37" s="14">
        <f t="shared" si="4"/>
        <v>6613.8759312349775</v>
      </c>
      <c r="T37" s="14">
        <f t="shared" si="4"/>
        <v>6715.489916833295</v>
      </c>
      <c r="U37" s="14">
        <f t="shared" si="4"/>
        <v>7243.5298894871348</v>
      </c>
      <c r="V37" s="14">
        <f t="shared" si="4"/>
        <v>7611.6666988041916</v>
      </c>
      <c r="W37" s="14">
        <f t="shared" si="4"/>
        <v>8177.3812832717476</v>
      </c>
      <c r="X37" s="14">
        <f t="shared" si="4"/>
        <v>6968.2593371116782</v>
      </c>
      <c r="Y37" s="14">
        <f t="shared" si="4"/>
        <v>8210.3045505604859</v>
      </c>
      <c r="Z37" s="14">
        <f t="shared" si="4"/>
        <v>6664.9078816660522</v>
      </c>
      <c r="AA37" s="14">
        <f t="shared" si="4"/>
        <v>6824.791005898649</v>
      </c>
      <c r="AB37" s="14">
        <f t="shared" si="4"/>
        <v>6033.9916821649786</v>
      </c>
      <c r="AC37" s="14">
        <f t="shared" si="4"/>
        <v>5090.6542953650114</v>
      </c>
      <c r="AD37" s="14">
        <f t="shared" si="4"/>
        <v>5010.4463210664326</v>
      </c>
      <c r="AE37" s="14">
        <f t="shared" si="4"/>
        <v>5841.8518421183189</v>
      </c>
      <c r="AF37" s="14">
        <f t="shared" si="4"/>
        <v>5968.0844813485701</v>
      </c>
      <c r="AG37" s="14">
        <f t="shared" si="4"/>
        <v>6198.4904200884648</v>
      </c>
      <c r="AH37" s="14">
        <f t="shared" si="4"/>
        <v>5454.031486961997</v>
      </c>
      <c r="AI37" s="14">
        <f t="shared" si="4"/>
        <v>4232.9224387340109</v>
      </c>
      <c r="AJ37" s="14">
        <f t="shared" si="4"/>
        <v>5685.9846185937331</v>
      </c>
    </row>
    <row r="38" spans="1:36">
      <c r="A38" s="37"/>
      <c r="D38" t="str">
        <f>D23</f>
        <v>Domestic transport</v>
      </c>
      <c r="E38" s="14">
        <f t="shared" ref="E38:AJ38" si="5">E23</f>
        <v>102191.94711542898</v>
      </c>
      <c r="F38" s="14">
        <f t="shared" si="5"/>
        <v>104817.95423496387</v>
      </c>
      <c r="G38" s="14">
        <f t="shared" si="5"/>
        <v>109986.74512055196</v>
      </c>
      <c r="H38" s="14">
        <f t="shared" si="5"/>
        <v>111654.11396693108</v>
      </c>
      <c r="I38" s="14">
        <f t="shared" si="5"/>
        <v>111518.54960391106</v>
      </c>
      <c r="J38" s="14">
        <f t="shared" si="5"/>
        <v>114217.6658046159</v>
      </c>
      <c r="K38" s="14">
        <f t="shared" si="5"/>
        <v>115953.2198237611</v>
      </c>
      <c r="L38" s="14">
        <f t="shared" si="5"/>
        <v>117891.11382904781</v>
      </c>
      <c r="M38" s="14">
        <f t="shared" si="5"/>
        <v>122309.86938055804</v>
      </c>
      <c r="N38" s="14">
        <f t="shared" si="5"/>
        <v>123875.05121225867</v>
      </c>
      <c r="O38" s="14">
        <f t="shared" si="5"/>
        <v>123944.25432607545</v>
      </c>
      <c r="P38" s="14">
        <f t="shared" si="5"/>
        <v>125717.2364436386</v>
      </c>
      <c r="Q38" s="14">
        <f t="shared" si="5"/>
        <v>128113.0746618509</v>
      </c>
      <c r="R38" s="14">
        <f t="shared" si="5"/>
        <v>128250.90571675573</v>
      </c>
      <c r="S38" s="14">
        <f t="shared" si="5"/>
        <v>129939.63865665068</v>
      </c>
      <c r="T38" s="14">
        <f t="shared" si="5"/>
        <v>128360.0579550371</v>
      </c>
      <c r="U38" s="14">
        <f t="shared" si="5"/>
        <v>129603.26538461572</v>
      </c>
      <c r="V38" s="14">
        <f t="shared" si="5"/>
        <v>129636.57194970058</v>
      </c>
      <c r="W38" s="14">
        <f t="shared" si="5"/>
        <v>122806.09911210331</v>
      </c>
      <c r="X38" s="14">
        <f t="shared" si="5"/>
        <v>117265.54701349036</v>
      </c>
      <c r="Y38" s="14">
        <f t="shared" si="5"/>
        <v>115908.95661881291</v>
      </c>
      <c r="Z38" s="14">
        <f t="shared" si="5"/>
        <v>114909.36374060271</v>
      </c>
      <c r="AA38" s="14">
        <f t="shared" si="5"/>
        <v>107527.49392433903</v>
      </c>
      <c r="AB38" s="14">
        <f t="shared" si="5"/>
        <v>104427.91502041413</v>
      </c>
      <c r="AC38" s="14">
        <f t="shared" si="5"/>
        <v>109268.97020700498</v>
      </c>
      <c r="AD38" s="14">
        <f t="shared" si="5"/>
        <v>106693.80671618116</v>
      </c>
      <c r="AE38" s="14">
        <f t="shared" si="5"/>
        <v>105609.99374540003</v>
      </c>
      <c r="AF38" s="14">
        <f t="shared" si="5"/>
        <v>101538.27756976195</v>
      </c>
      <c r="AG38" s="14">
        <f t="shared" si="5"/>
        <v>105134.01398836444</v>
      </c>
      <c r="AH38" s="14">
        <f t="shared" si="5"/>
        <v>106339.64875620493</v>
      </c>
      <c r="AI38" s="14">
        <f t="shared" si="5"/>
        <v>86559.538911309894</v>
      </c>
      <c r="AJ38" s="14">
        <f t="shared" si="5"/>
        <v>103279.81182087722</v>
      </c>
    </row>
    <row r="39" spans="1:36">
      <c r="A39" s="37"/>
      <c r="D39" t="str">
        <f>D28</f>
        <v>Energy supply</v>
      </c>
      <c r="E39" s="14">
        <f t="shared" ref="E39:AJ40" si="6">E28</f>
        <v>151823.2942156443</v>
      </c>
      <c r="F39" s="14">
        <f t="shared" si="6"/>
        <v>145999.88131634728</v>
      </c>
      <c r="G39" s="14">
        <f t="shared" si="6"/>
        <v>145280.75982610031</v>
      </c>
      <c r="H39" s="14">
        <f t="shared" si="6"/>
        <v>139485.27000416038</v>
      </c>
      <c r="I39" s="14">
        <f t="shared" si="6"/>
        <v>141578.80863412691</v>
      </c>
      <c r="J39" s="14">
        <f t="shared" si="6"/>
        <v>153979.03570481032</v>
      </c>
      <c r="K39" s="14">
        <f t="shared" si="6"/>
        <v>148322.46942826631</v>
      </c>
      <c r="L39" s="14">
        <f t="shared" si="6"/>
        <v>150830.41786998179</v>
      </c>
      <c r="M39" s="14">
        <f t="shared" si="6"/>
        <v>152047.98634399439</v>
      </c>
      <c r="N39" s="14">
        <f t="shared" si="6"/>
        <v>145575.45748500616</v>
      </c>
      <c r="O39" s="14">
        <f t="shared" si="6"/>
        <v>156964.02892194054</v>
      </c>
      <c r="P39" s="14">
        <f t="shared" si="6"/>
        <v>154827.65801967276</v>
      </c>
      <c r="Q39" s="14">
        <f t="shared" si="6"/>
        <v>165702.65816170842</v>
      </c>
      <c r="R39" s="14">
        <f t="shared" si="6"/>
        <v>171244.76691515738</v>
      </c>
      <c r="S39" s="14">
        <f t="shared" si="6"/>
        <v>172079.74652810505</v>
      </c>
      <c r="T39" s="14">
        <f t="shared" si="6"/>
        <v>170505.47654114472</v>
      </c>
      <c r="U39" s="14">
        <f t="shared" si="6"/>
        <v>172079.75129500765</v>
      </c>
      <c r="V39" s="14">
        <f t="shared" si="6"/>
        <v>168880.90031518834</v>
      </c>
      <c r="W39" s="14">
        <f t="shared" si="6"/>
        <v>165784.83659485346</v>
      </c>
      <c r="X39" s="14">
        <f t="shared" si="6"/>
        <v>143266.67778258969</v>
      </c>
      <c r="Y39" s="14">
        <f t="shared" si="6"/>
        <v>147142.88506104797</v>
      </c>
      <c r="Z39" s="14">
        <f t="shared" si="6"/>
        <v>143203.67344579031</v>
      </c>
      <c r="AA39" s="14">
        <f t="shared" si="6"/>
        <v>137950.71673055421</v>
      </c>
      <c r="AB39" s="14">
        <f t="shared" si="6"/>
        <v>118714.56742935155</v>
      </c>
      <c r="AC39" s="14">
        <f t="shared" si="6"/>
        <v>109593.57233924462</v>
      </c>
      <c r="AD39" s="14">
        <f t="shared" si="6"/>
        <v>114729.50516509118</v>
      </c>
      <c r="AE39" s="14">
        <f t="shared" si="6"/>
        <v>112560.4792679102</v>
      </c>
      <c r="AF39" s="14">
        <f t="shared" si="6"/>
        <v>112690.93885101182</v>
      </c>
      <c r="AG39" s="14">
        <f t="shared" si="6"/>
        <v>103276.61387793923</v>
      </c>
      <c r="AH39" s="14">
        <f t="shared" si="6"/>
        <v>98657.396637970538</v>
      </c>
      <c r="AI39" s="14">
        <f t="shared" si="6"/>
        <v>87826.914733702739</v>
      </c>
      <c r="AJ39" s="14">
        <f t="shared" si="6"/>
        <v>92135.912625115452</v>
      </c>
    </row>
    <row r="40" spans="1:36">
      <c r="A40" s="37"/>
      <c r="D40" t="str">
        <f>D29</f>
        <v>Residential and commercial</v>
      </c>
      <c r="E40" s="14">
        <f t="shared" si="6"/>
        <v>69193.641648671342</v>
      </c>
      <c r="F40" s="14">
        <f t="shared" si="6"/>
        <v>75622.741054874059</v>
      </c>
      <c r="G40" s="14">
        <f t="shared" si="6"/>
        <v>70702.787421545203</v>
      </c>
      <c r="H40" s="14">
        <f t="shared" si="6"/>
        <v>70535.3103802728</v>
      </c>
      <c r="I40" s="14">
        <f t="shared" si="6"/>
        <v>61906.89504150991</v>
      </c>
      <c r="J40" s="14">
        <f t="shared" si="6"/>
        <v>68823.16454645888</v>
      </c>
      <c r="K40" s="14">
        <f t="shared" si="6"/>
        <v>70714.353029351987</v>
      </c>
      <c r="L40" s="14">
        <f t="shared" si="6"/>
        <v>68335.191045801912</v>
      </c>
      <c r="M40" s="14">
        <f t="shared" si="6"/>
        <v>72231.513891795752</v>
      </c>
      <c r="N40" s="14">
        <f t="shared" si="6"/>
        <v>76905.556503947766</v>
      </c>
      <c r="O40" s="14">
        <f t="shared" si="6"/>
        <v>73471.936245762467</v>
      </c>
      <c r="P40" s="14">
        <f t="shared" si="6"/>
        <v>77341.423192576272</v>
      </c>
      <c r="Q40" s="14">
        <f t="shared" si="6"/>
        <v>73176.435952818429</v>
      </c>
      <c r="R40" s="14">
        <f t="shared" si="6"/>
        <v>78693.905705891229</v>
      </c>
      <c r="S40" s="14">
        <f t="shared" si="6"/>
        <v>80691.388789614954</v>
      </c>
      <c r="T40" s="14">
        <f t="shared" si="6"/>
        <v>86620.235176991526</v>
      </c>
      <c r="U40" s="14">
        <f t="shared" si="6"/>
        <v>81477.120580831601</v>
      </c>
      <c r="V40" s="14">
        <f t="shared" si="6"/>
        <v>77138.814311164751</v>
      </c>
      <c r="W40" s="14">
        <f t="shared" si="6"/>
        <v>83189.502788053418</v>
      </c>
      <c r="X40" s="14">
        <f t="shared" si="6"/>
        <v>83966.503732881451</v>
      </c>
      <c r="Y40" s="14">
        <f t="shared" si="6"/>
        <v>88110.087357509095</v>
      </c>
      <c r="Z40" s="14">
        <f t="shared" si="6"/>
        <v>79651.490647810162</v>
      </c>
      <c r="AA40" s="14">
        <f t="shared" si="6"/>
        <v>80424.013661049132</v>
      </c>
      <c r="AB40" s="14">
        <f t="shared" si="6"/>
        <v>79886.546696707257</v>
      </c>
      <c r="AC40" s="14">
        <f t="shared" si="6"/>
        <v>68137.636134308355</v>
      </c>
      <c r="AD40" s="14">
        <f t="shared" si="6"/>
        <v>74868.485529049838</v>
      </c>
      <c r="AE40" s="14">
        <f t="shared" si="6"/>
        <v>75592.269306483227</v>
      </c>
      <c r="AF40" s="14">
        <f t="shared" si="6"/>
        <v>75540.886394903646</v>
      </c>
      <c r="AG40" s="14">
        <f t="shared" si="6"/>
        <v>75343.184166620689</v>
      </c>
      <c r="AH40" s="14">
        <f t="shared" si="6"/>
        <v>73231.871190792604</v>
      </c>
      <c r="AI40" s="14">
        <f t="shared" si="6"/>
        <v>71407.094862100232</v>
      </c>
      <c r="AJ40" s="14">
        <f t="shared" si="6"/>
        <v>75468.865057774281</v>
      </c>
    </row>
    <row r="41" spans="1:36">
      <c r="A41" s="37"/>
      <c r="D41" t="str">
        <f>D22</f>
        <v>Agriculture</v>
      </c>
      <c r="E41" s="14">
        <f t="shared" ref="E41:AJ41" si="7">E22</f>
        <v>37675.993055303574</v>
      </c>
      <c r="F41" s="14">
        <f t="shared" si="7"/>
        <v>38567.958164565076</v>
      </c>
      <c r="G41" s="14">
        <f t="shared" si="7"/>
        <v>38030.214931965522</v>
      </c>
      <c r="H41" s="14">
        <f t="shared" si="7"/>
        <v>38384.881640355023</v>
      </c>
      <c r="I41" s="14">
        <f t="shared" si="7"/>
        <v>38137.520195451776</v>
      </c>
      <c r="J41" s="14">
        <f t="shared" si="7"/>
        <v>38076.399923103017</v>
      </c>
      <c r="K41" s="14">
        <f t="shared" si="7"/>
        <v>38047.879658725244</v>
      </c>
      <c r="L41" s="14">
        <f t="shared" si="7"/>
        <v>38514.770248318906</v>
      </c>
      <c r="M41" s="14">
        <f t="shared" si="7"/>
        <v>37923.633310444355</v>
      </c>
      <c r="N41" s="14">
        <f t="shared" si="7"/>
        <v>38370.918518122075</v>
      </c>
      <c r="O41" s="14">
        <f t="shared" si="7"/>
        <v>37184.860161127486</v>
      </c>
      <c r="P41" s="14">
        <f t="shared" si="7"/>
        <v>36859.865957954513</v>
      </c>
      <c r="Q41" s="14">
        <f t="shared" si="7"/>
        <v>36165.840483179985</v>
      </c>
      <c r="R41" s="14">
        <f t="shared" si="7"/>
        <v>35958.975619075769</v>
      </c>
      <c r="S41" s="14">
        <f t="shared" si="7"/>
        <v>35226.106748878839</v>
      </c>
      <c r="T41" s="14">
        <f t="shared" si="7"/>
        <v>34628.610004496666</v>
      </c>
      <c r="U41" s="14">
        <f t="shared" si="7"/>
        <v>34121.386420341063</v>
      </c>
      <c r="V41" s="14">
        <f t="shared" si="7"/>
        <v>34760.494017060519</v>
      </c>
      <c r="W41" s="14">
        <f t="shared" si="7"/>
        <v>33694.368611080718</v>
      </c>
      <c r="X41" s="14">
        <f t="shared" si="7"/>
        <v>33128.237480511365</v>
      </c>
      <c r="Y41" s="14">
        <f t="shared" si="7"/>
        <v>32224.528595726988</v>
      </c>
      <c r="Z41" s="14">
        <f t="shared" si="7"/>
        <v>32780.828270014907</v>
      </c>
      <c r="AA41" s="14">
        <f t="shared" si="7"/>
        <v>33199.963393426311</v>
      </c>
      <c r="AB41" s="14">
        <f t="shared" si="7"/>
        <v>32427.115603690989</v>
      </c>
      <c r="AC41" s="14">
        <f t="shared" si="7"/>
        <v>32144.174102412384</v>
      </c>
      <c r="AD41" s="14">
        <f t="shared" si="7"/>
        <v>32101.666724461185</v>
      </c>
      <c r="AE41" s="14">
        <f t="shared" si="7"/>
        <v>33011.802083243987</v>
      </c>
      <c r="AF41" s="14">
        <f t="shared" si="7"/>
        <v>32580.808935371206</v>
      </c>
      <c r="AG41" s="14">
        <f t="shared" si="7"/>
        <v>32306.494465510994</v>
      </c>
      <c r="AH41" s="14">
        <f t="shared" si="7"/>
        <v>32190.290430789446</v>
      </c>
      <c r="AI41" s="14">
        <f t="shared" si="7"/>
        <v>33426.507882716229</v>
      </c>
      <c r="AJ41" s="14">
        <f t="shared" si="7"/>
        <v>32717.215446988816</v>
      </c>
    </row>
    <row r="42" spans="1:36">
      <c r="A42" s="37"/>
      <c r="D42" t="str">
        <f>D26</f>
        <v>International Aviation</v>
      </c>
      <c r="E42" s="14">
        <f t="shared" ref="E42:AJ42" si="8">E26</f>
        <v>4317.328691360518</v>
      </c>
      <c r="F42" s="14">
        <f t="shared" si="8"/>
        <v>5164.15104454218</v>
      </c>
      <c r="G42" s="14">
        <f t="shared" si="8"/>
        <v>5106.9566453521375</v>
      </c>
      <c r="H42" s="14">
        <f t="shared" si="8"/>
        <v>5264.4479900065235</v>
      </c>
      <c r="I42" s="14">
        <f t="shared" si="8"/>
        <v>5438.9882339384867</v>
      </c>
      <c r="J42" s="14">
        <f t="shared" si="8"/>
        <v>5845.1554001249579</v>
      </c>
      <c r="K42" s="14">
        <f t="shared" si="8"/>
        <v>6200.2526826601106</v>
      </c>
      <c r="L42" s="14">
        <f t="shared" si="8"/>
        <v>6273.7117374753225</v>
      </c>
      <c r="M42" s="14">
        <f t="shared" si="8"/>
        <v>6821.7888211317486</v>
      </c>
      <c r="N42" s="14">
        <f t="shared" si="8"/>
        <v>7538.8749420796785</v>
      </c>
      <c r="O42" s="14">
        <f t="shared" si="8"/>
        <v>8020.9873089917974</v>
      </c>
      <c r="P42" s="14">
        <f t="shared" si="8"/>
        <v>7924.6206452901106</v>
      </c>
      <c r="Q42" s="14">
        <f t="shared" si="8"/>
        <v>6864.767217003543</v>
      </c>
      <c r="R42" s="14">
        <f t="shared" si="8"/>
        <v>7978.2507466020315</v>
      </c>
      <c r="S42" s="14">
        <f t="shared" si="8"/>
        <v>8017.1905321834656</v>
      </c>
      <c r="T42" s="14">
        <f t="shared" si="8"/>
        <v>8547.6385192593843</v>
      </c>
      <c r="U42" s="14">
        <f t="shared" si="8"/>
        <v>9276.2532550523229</v>
      </c>
      <c r="V42" s="14">
        <f t="shared" si="8"/>
        <v>9840.7548506819403</v>
      </c>
      <c r="W42" s="14">
        <f t="shared" si="8"/>
        <v>9447.1808187839579</v>
      </c>
      <c r="X42" s="14">
        <f t="shared" si="8"/>
        <v>8332.5140863347278</v>
      </c>
      <c r="Y42" s="14">
        <f t="shared" si="8"/>
        <v>8877.3321946860324</v>
      </c>
      <c r="Z42" s="14">
        <f t="shared" si="8"/>
        <v>9278.0605563935624</v>
      </c>
      <c r="AA42" s="14">
        <f t="shared" si="8"/>
        <v>8990.9830491697958</v>
      </c>
      <c r="AB42" s="14">
        <f t="shared" si="8"/>
        <v>8934.8236158448344</v>
      </c>
      <c r="AC42" s="14">
        <f t="shared" si="8"/>
        <v>9088.2147130978556</v>
      </c>
      <c r="AD42" s="14">
        <f t="shared" si="8"/>
        <v>9638.5777501107714</v>
      </c>
      <c r="AE42" s="14">
        <f t="shared" si="8"/>
        <v>10367.975758551911</v>
      </c>
      <c r="AF42" s="14">
        <f t="shared" si="8"/>
        <v>11238.582202949648</v>
      </c>
      <c r="AG42" s="14">
        <f t="shared" si="8"/>
        <v>12046.555519224592</v>
      </c>
      <c r="AH42" s="14">
        <f t="shared" si="8"/>
        <v>12487.804125253646</v>
      </c>
      <c r="AI42" s="14">
        <f t="shared" si="8"/>
        <v>3817.0397449360539</v>
      </c>
      <c r="AJ42" s="14">
        <f t="shared" si="8"/>
        <v>4999.788060037893</v>
      </c>
    </row>
    <row r="43" spans="1:36">
      <c r="A43" s="37"/>
      <c r="D43" t="str">
        <f>D31</f>
        <v>Other combustion</v>
      </c>
      <c r="E43" s="14">
        <f t="shared" ref="E43:AJ43" si="9">E31</f>
        <v>10189.692170294473</v>
      </c>
      <c r="F43" s="14">
        <f t="shared" si="9"/>
        <v>9644.6309332081473</v>
      </c>
      <c r="G43" s="14">
        <f t="shared" si="9"/>
        <v>9965.8530597833105</v>
      </c>
      <c r="H43" s="14">
        <f t="shared" si="9"/>
        <v>10915.248553658037</v>
      </c>
      <c r="I43" s="14">
        <f t="shared" si="9"/>
        <v>10923.686622657964</v>
      </c>
      <c r="J43" s="14">
        <f t="shared" si="9"/>
        <v>11070.193550721773</v>
      </c>
      <c r="K43" s="14">
        <f t="shared" si="9"/>
        <v>10824.508512858712</v>
      </c>
      <c r="L43" s="14">
        <f t="shared" si="9"/>
        <v>10577.468269602608</v>
      </c>
      <c r="M43" s="14">
        <f t="shared" si="9"/>
        <v>10313.367387517907</v>
      </c>
      <c r="N43" s="14">
        <f t="shared" si="9"/>
        <v>10153.851105888969</v>
      </c>
      <c r="O43" s="14">
        <f t="shared" si="9"/>
        <v>9701.9561059983371</v>
      </c>
      <c r="P43" s="14">
        <f t="shared" si="9"/>
        <v>9525.9449620527648</v>
      </c>
      <c r="Q43" s="14">
        <f t="shared" si="9"/>
        <v>9442.8159201237504</v>
      </c>
      <c r="R43" s="14">
        <f t="shared" si="9"/>
        <v>9881.1908569685856</v>
      </c>
      <c r="S43" s="14">
        <f t="shared" si="9"/>
        <v>10309.424889345108</v>
      </c>
      <c r="T43" s="14">
        <f t="shared" si="9"/>
        <v>10501.421647866424</v>
      </c>
      <c r="U43" s="14">
        <f t="shared" si="9"/>
        <v>10134.172025136058</v>
      </c>
      <c r="V43" s="14">
        <f t="shared" si="9"/>
        <v>9611.3709231158336</v>
      </c>
      <c r="W43" s="14">
        <f t="shared" si="9"/>
        <v>9164.6315005385659</v>
      </c>
      <c r="X43" s="14">
        <f t="shared" si="9"/>
        <v>9373.1377875528124</v>
      </c>
      <c r="Y43" s="14">
        <f t="shared" si="9"/>
        <v>8684.1897405435757</v>
      </c>
      <c r="Z43" s="14">
        <f t="shared" si="9"/>
        <v>8387.4044980489398</v>
      </c>
      <c r="AA43" s="14">
        <f t="shared" si="9"/>
        <v>7880.8525863877458</v>
      </c>
      <c r="AB43" s="14">
        <f t="shared" si="9"/>
        <v>8064.8556675566542</v>
      </c>
      <c r="AC43" s="14">
        <f t="shared" si="9"/>
        <v>8063.1204491887165</v>
      </c>
      <c r="AD43" s="14">
        <f t="shared" si="9"/>
        <v>8095.1496764179346</v>
      </c>
      <c r="AE43" s="14">
        <f t="shared" si="9"/>
        <v>8243.2012805991417</v>
      </c>
      <c r="AF43" s="14">
        <f t="shared" si="9"/>
        <v>8076.3021290678616</v>
      </c>
      <c r="AG43" s="14">
        <f t="shared" si="9"/>
        <v>8523.9291685000699</v>
      </c>
      <c r="AH43" s="14">
        <f t="shared" si="9"/>
        <v>8204.327186491857</v>
      </c>
      <c r="AI43" s="14">
        <f t="shared" si="9"/>
        <v>8422.7088872307886</v>
      </c>
      <c r="AJ43" s="14">
        <f t="shared" si="9"/>
        <v>8084.1329412360046</v>
      </c>
    </row>
    <row r="44" spans="1:36">
      <c r="A44" s="37"/>
      <c r="D44" t="str">
        <f>D25</f>
        <v>Waste</v>
      </c>
      <c r="E44" s="14">
        <f t="shared" ref="E44:AJ44" si="10">E25</f>
        <v>18998.876768634131</v>
      </c>
      <c r="F44" s="14">
        <f t="shared" si="10"/>
        <v>19746.963658564</v>
      </c>
      <c r="G44" s="14">
        <f t="shared" si="10"/>
        <v>20176.481669811546</v>
      </c>
      <c r="H44" s="14">
        <f t="shared" si="10"/>
        <v>20707.545503981302</v>
      </c>
      <c r="I44" s="14">
        <f t="shared" si="10"/>
        <v>21417.739293582064</v>
      </c>
      <c r="J44" s="14">
        <f t="shared" si="10"/>
        <v>22013.616153570114</v>
      </c>
      <c r="K44" s="14">
        <f t="shared" si="10"/>
        <v>22754.561668155042</v>
      </c>
      <c r="L44" s="14">
        <f t="shared" si="10"/>
        <v>23460.051104394512</v>
      </c>
      <c r="M44" s="14">
        <f t="shared" si="10"/>
        <v>23160.861615761743</v>
      </c>
      <c r="N44" s="14">
        <f t="shared" si="10"/>
        <v>23153.544908012042</v>
      </c>
      <c r="O44" s="14">
        <f t="shared" si="10"/>
        <v>24099.396631250289</v>
      </c>
      <c r="P44" s="14">
        <f t="shared" si="10"/>
        <v>25535.672288140115</v>
      </c>
      <c r="Q44" s="14">
        <f t="shared" si="10"/>
        <v>24703.827935254209</v>
      </c>
      <c r="R44" s="14">
        <f t="shared" si="10"/>
        <v>24555.031930504458</v>
      </c>
      <c r="S44" s="14">
        <f t="shared" si="10"/>
        <v>23897.336576423364</v>
      </c>
      <c r="T44" s="14">
        <f t="shared" si="10"/>
        <v>24058.049161204417</v>
      </c>
      <c r="U44" s="14">
        <f t="shared" si="10"/>
        <v>23446.81365266088</v>
      </c>
      <c r="V44" s="14">
        <f t="shared" si="10"/>
        <v>23035.820075839194</v>
      </c>
      <c r="W44" s="14">
        <f t="shared" si="10"/>
        <v>22429.267036664303</v>
      </c>
      <c r="X44" s="14">
        <f t="shared" si="10"/>
        <v>22573.748974044654</v>
      </c>
      <c r="Y44" s="14">
        <f t="shared" si="10"/>
        <v>22377.110947868139</v>
      </c>
      <c r="Z44" s="14">
        <f t="shared" si="10"/>
        <v>21717.859466231293</v>
      </c>
      <c r="AA44" s="14">
        <f t="shared" si="10"/>
        <v>21832.42041277271</v>
      </c>
      <c r="AB44" s="14">
        <f t="shared" si="10"/>
        <v>20419.317544489193</v>
      </c>
      <c r="AC44" s="14">
        <f t="shared" si="10"/>
        <v>20202.164024408594</v>
      </c>
      <c r="AD44" s="14">
        <f t="shared" si="10"/>
        <v>20340.064823428896</v>
      </c>
      <c r="AE44" s="14">
        <f t="shared" si="10"/>
        <v>20016.139783401024</v>
      </c>
      <c r="AF44" s="14">
        <f t="shared" si="10"/>
        <v>19910.947114453294</v>
      </c>
      <c r="AG44" s="14">
        <f t="shared" si="10"/>
        <v>19893.460123159341</v>
      </c>
      <c r="AH44" s="14">
        <f t="shared" si="10"/>
        <v>19656.998847802872</v>
      </c>
      <c r="AI44" s="14">
        <f t="shared" si="10"/>
        <v>20455.795044473507</v>
      </c>
      <c r="AJ44" s="14">
        <f t="shared" si="10"/>
        <v>20189.97221357753</v>
      </c>
    </row>
    <row r="45" spans="1:36">
      <c r="A45" s="37"/>
      <c r="D45" t="s">
        <v>627</v>
      </c>
      <c r="E45" s="14">
        <f>E30</f>
        <v>-3488.7269723921336</v>
      </c>
      <c r="F45" s="14">
        <f t="shared" ref="F45:AJ45" si="11">F30</f>
        <v>-18935.863169399738</v>
      </c>
      <c r="G45" s="14">
        <f t="shared" si="11"/>
        <v>-16951.751649177404</v>
      </c>
      <c r="H45" s="14">
        <f t="shared" si="11"/>
        <v>-4100.3687025008012</v>
      </c>
      <c r="I45" s="14">
        <f t="shared" si="11"/>
        <v>-17143.049555520312</v>
      </c>
      <c r="J45" s="14">
        <f t="shared" si="11"/>
        <v>-23919.53104818768</v>
      </c>
      <c r="K45" s="14">
        <f t="shared" si="11"/>
        <v>-25425.04454406508</v>
      </c>
      <c r="L45" s="14">
        <f t="shared" si="11"/>
        <v>-17039.313215633818</v>
      </c>
      <c r="M45" s="14">
        <f t="shared" si="11"/>
        <v>-14577.376273723758</v>
      </c>
      <c r="N45" s="14">
        <f t="shared" si="11"/>
        <v>-24289.454826975627</v>
      </c>
      <c r="O45" s="14">
        <f t="shared" si="11"/>
        <v>-21554.140333827556</v>
      </c>
      <c r="P45" s="14">
        <f t="shared" si="11"/>
        <v>-31800.022905539652</v>
      </c>
      <c r="Q45" s="14">
        <f t="shared" si="11"/>
        <v>-36119.976484633378</v>
      </c>
      <c r="R45" s="14">
        <f t="shared" si="11"/>
        <v>-28137.807763807836</v>
      </c>
      <c r="S45" s="14">
        <f t="shared" si="11"/>
        <v>-34470.313855385859</v>
      </c>
      <c r="T45" s="14">
        <f t="shared" si="11"/>
        <v>-35557.392819378205</v>
      </c>
      <c r="U45" s="14">
        <f t="shared" si="11"/>
        <v>-36365.474192671834</v>
      </c>
      <c r="V45" s="14">
        <f t="shared" si="11"/>
        <v>-13425.24701955749</v>
      </c>
      <c r="W45" s="14">
        <f t="shared" si="11"/>
        <v>-31915.907988871015</v>
      </c>
      <c r="X45" s="14">
        <f t="shared" si="11"/>
        <v>-35341.007326446139</v>
      </c>
      <c r="Y45" s="14">
        <f t="shared" si="11"/>
        <v>-41684.585707156511</v>
      </c>
      <c r="Z45" s="14">
        <f t="shared" si="11"/>
        <v>-34378.452577379336</v>
      </c>
      <c r="AA45" s="14">
        <f t="shared" si="11"/>
        <v>-24913.910004437053</v>
      </c>
      <c r="AB45" s="14">
        <f t="shared" si="11"/>
        <v>-41233.343447210085</v>
      </c>
      <c r="AC45" s="14">
        <f t="shared" si="11"/>
        <v>-41914.717084940181</v>
      </c>
      <c r="AD45" s="14">
        <f t="shared" si="11"/>
        <v>-43963.976390819073</v>
      </c>
      <c r="AE45" s="14">
        <f t="shared" si="11"/>
        <v>-43160.9699738216</v>
      </c>
      <c r="AF45" s="14">
        <f t="shared" si="11"/>
        <v>-23297.568511691159</v>
      </c>
      <c r="AG45" s="14">
        <f t="shared" si="11"/>
        <v>-45170.653726657743</v>
      </c>
      <c r="AH45" s="14">
        <f t="shared" si="11"/>
        <v>-41837.015561776745</v>
      </c>
      <c r="AI45" s="14">
        <f t="shared" si="11"/>
        <v>-32544.722248826911</v>
      </c>
      <c r="AJ45" s="14">
        <f t="shared" si="11"/>
        <v>-27473.158528607444</v>
      </c>
    </row>
    <row r="46" spans="1:36" s="59" customFormat="1" ht="15" thickBot="1">
      <c r="A46" s="38"/>
      <c r="C46" s="71"/>
    </row>
  </sheetData>
  <mergeCells count="3">
    <mergeCell ref="C22:C31"/>
    <mergeCell ref="B22:B31"/>
    <mergeCell ref="A22:A31"/>
  </mergeCells>
  <pageMargins left="0.7" right="0.7" top="0.75" bottom="0.75" header="0.3" footer="0.3"/>
  <legacyDrawing r:id="rId1"/>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334C88-C5EC-4BA2-94CD-3D1DAB2478B1}">
  <dimension ref="A1:AJ46"/>
  <sheetViews>
    <sheetView zoomScale="55" zoomScaleNormal="55" workbookViewId="0">
      <selection activeCell="O7" sqref="O7"/>
    </sheetView>
  </sheetViews>
  <sheetFormatPr defaultRowHeight="14.4"/>
  <cols>
    <col min="1" max="1" width="35.5546875" bestFit="1" customWidth="1"/>
    <col min="2" max="2" width="24.33203125" bestFit="1" customWidth="1"/>
    <col min="3" max="3" width="11.33203125" style="32" customWidth="1"/>
    <col min="4" max="4" width="13.21875" customWidth="1"/>
    <col min="5" max="5" width="18.33203125" customWidth="1"/>
  </cols>
  <sheetData>
    <row r="1" spans="1:5">
      <c r="B1">
        <v>1000</v>
      </c>
    </row>
    <row r="3" spans="1:5" ht="15" thickBot="1">
      <c r="B3" t="s">
        <v>167</v>
      </c>
    </row>
    <row r="4" spans="1:5" ht="29.4" thickBot="1">
      <c r="A4" s="67" t="s">
        <v>184</v>
      </c>
      <c r="B4" s="107">
        <v>2019</v>
      </c>
      <c r="C4" s="140" t="s">
        <v>380</v>
      </c>
      <c r="D4" s="62" t="s">
        <v>381</v>
      </c>
      <c r="E4" s="67" t="s">
        <v>394</v>
      </c>
    </row>
    <row r="5" spans="1:5">
      <c r="A5" s="16" t="s">
        <v>382</v>
      </c>
      <c r="B5" s="127">
        <f t="shared" ref="B5:B6" si="0">AH35/$B$1</f>
        <v>0.56608826547225</v>
      </c>
      <c r="C5" s="138">
        <f t="shared" ref="C5:C15" si="1">B5/$B$16</f>
        <v>4.7451390552931363E-2</v>
      </c>
      <c r="D5" s="105">
        <v>0.1</v>
      </c>
      <c r="E5" s="105">
        <v>1</v>
      </c>
    </row>
    <row r="6" spans="1:5">
      <c r="A6" s="16" t="s">
        <v>383</v>
      </c>
      <c r="B6" s="127">
        <f t="shared" si="0"/>
        <v>1.1730240247348933</v>
      </c>
      <c r="C6" s="138">
        <f t="shared" si="1"/>
        <v>9.8326753124324234E-2</v>
      </c>
      <c r="D6" s="105">
        <v>0.1</v>
      </c>
      <c r="E6" s="105">
        <v>1</v>
      </c>
    </row>
    <row r="7" spans="1:5">
      <c r="A7" s="16" t="s">
        <v>384</v>
      </c>
      <c r="B7" s="127">
        <f>AH37/$B$1</f>
        <v>0.89349294144120017</v>
      </c>
      <c r="C7" s="138">
        <f t="shared" si="1"/>
        <v>7.4895533270318559E-2</v>
      </c>
      <c r="D7" s="105">
        <v>0.1</v>
      </c>
      <c r="E7" s="105">
        <v>1</v>
      </c>
    </row>
    <row r="8" spans="1:5">
      <c r="A8" s="16" t="s">
        <v>385</v>
      </c>
      <c r="B8" s="127">
        <f t="shared" ref="B8:B15" si="2">AH38/$B$1</f>
        <v>2.1393478762637983</v>
      </c>
      <c r="C8" s="138">
        <f t="shared" si="1"/>
        <v>0.17932721414122671</v>
      </c>
      <c r="D8" s="105">
        <v>0.1</v>
      </c>
      <c r="E8" s="105">
        <v>1</v>
      </c>
    </row>
    <row r="9" spans="1:5">
      <c r="A9" s="16" t="s">
        <v>386</v>
      </c>
      <c r="B9" s="127">
        <f t="shared" si="2"/>
        <v>3.2925202843754513</v>
      </c>
      <c r="C9" s="138">
        <f t="shared" si="1"/>
        <v>0.27598993910783848</v>
      </c>
      <c r="D9" s="105">
        <v>0.1</v>
      </c>
      <c r="E9" s="105">
        <v>1</v>
      </c>
    </row>
    <row r="10" spans="1:5">
      <c r="A10" s="16" t="s">
        <v>387</v>
      </c>
      <c r="B10" s="127">
        <f t="shared" si="2"/>
        <v>0.45761972803884998</v>
      </c>
      <c r="C10" s="138">
        <f t="shared" si="1"/>
        <v>3.8359199023110954E-2</v>
      </c>
      <c r="D10" s="105">
        <v>0.1</v>
      </c>
      <c r="E10" s="105">
        <v>1</v>
      </c>
    </row>
    <row r="11" spans="1:5">
      <c r="A11" s="16" t="s">
        <v>388</v>
      </c>
      <c r="B11" s="127">
        <f t="shared" si="2"/>
        <v>0.56545790050333777</v>
      </c>
      <c r="C11" s="138">
        <f t="shared" si="1"/>
        <v>4.7398551276523142E-2</v>
      </c>
      <c r="D11" s="105">
        <v>0.1</v>
      </c>
      <c r="E11" s="105">
        <v>1</v>
      </c>
    </row>
    <row r="12" spans="1:5">
      <c r="A12" s="16" t="s">
        <v>389</v>
      </c>
      <c r="B12" s="127">
        <f t="shared" si="2"/>
        <v>1.0348878115663218</v>
      </c>
      <c r="C12" s="138">
        <f t="shared" si="1"/>
        <v>8.6747718898810527E-2</v>
      </c>
      <c r="D12" s="105">
        <v>0.1</v>
      </c>
      <c r="E12" s="105">
        <v>1</v>
      </c>
    </row>
    <row r="13" spans="1:5">
      <c r="A13" s="16" t="s">
        <v>390</v>
      </c>
      <c r="B13" s="127">
        <f t="shared" si="2"/>
        <v>0.11610527910755002</v>
      </c>
      <c r="C13" s="138">
        <f t="shared" si="1"/>
        <v>9.7323284728281119E-3</v>
      </c>
      <c r="D13" s="105">
        <v>0.1</v>
      </c>
      <c r="E13" s="105">
        <v>1</v>
      </c>
    </row>
    <row r="14" spans="1:5">
      <c r="A14" s="16" t="s">
        <v>391</v>
      </c>
      <c r="B14" s="127">
        <f t="shared" si="2"/>
        <v>0.65642427030725703</v>
      </c>
      <c r="C14" s="138">
        <f t="shared" si="1"/>
        <v>5.5023653233277535E-2</v>
      </c>
      <c r="D14" s="105">
        <v>0.1</v>
      </c>
      <c r="E14" s="105">
        <v>1</v>
      </c>
    </row>
    <row r="15" spans="1:5">
      <c r="A15" s="16" t="s">
        <v>392</v>
      </c>
      <c r="B15" s="127">
        <f t="shared" si="2"/>
        <v>1.0348878115663218</v>
      </c>
      <c r="C15" s="138">
        <f t="shared" si="1"/>
        <v>8.6747718898810527E-2</v>
      </c>
      <c r="D15" s="105">
        <v>0.1</v>
      </c>
      <c r="E15" s="105">
        <v>1</v>
      </c>
    </row>
    <row r="16" spans="1:5">
      <c r="A16" s="16" t="s">
        <v>393</v>
      </c>
      <c r="B16" s="127">
        <f>SUM(B5:B15)</f>
        <v>11.92985619337723</v>
      </c>
      <c r="C16" s="138">
        <f>B16/$B$16</f>
        <v>1</v>
      </c>
      <c r="D16" s="105"/>
      <c r="E16" s="105">
        <v>1</v>
      </c>
    </row>
    <row r="17" spans="1:36" ht="15" thickBot="1">
      <c r="A17" s="17"/>
      <c r="B17" s="130"/>
      <c r="C17" s="139">
        <f>SUM(C5:C15)</f>
        <v>1</v>
      </c>
      <c r="D17" s="57"/>
      <c r="E17" s="57"/>
    </row>
    <row r="20" spans="1:36" ht="15" thickBot="1"/>
    <row r="21" spans="1:36" s="98" customFormat="1">
      <c r="A21" s="89"/>
      <c r="B21" s="90"/>
      <c r="C21" s="90"/>
      <c r="D21" s="90"/>
      <c r="E21" s="91" t="s">
        <v>633</v>
      </c>
      <c r="F21" s="91" t="s">
        <v>634</v>
      </c>
      <c r="G21" s="91" t="s">
        <v>635</v>
      </c>
      <c r="H21" s="91" t="s">
        <v>636</v>
      </c>
      <c r="I21" s="91" t="s">
        <v>637</v>
      </c>
      <c r="J21" s="91" t="s">
        <v>638</v>
      </c>
      <c r="K21" s="91" t="s">
        <v>639</v>
      </c>
      <c r="L21" s="91" t="s">
        <v>640</v>
      </c>
      <c r="M21" s="91" t="s">
        <v>641</v>
      </c>
      <c r="N21" s="91" t="s">
        <v>642</v>
      </c>
      <c r="O21" s="91" t="s">
        <v>643</v>
      </c>
      <c r="P21" s="91" t="s">
        <v>644</v>
      </c>
      <c r="Q21" s="91" t="s">
        <v>645</v>
      </c>
      <c r="R21" s="91" t="s">
        <v>646</v>
      </c>
      <c r="S21" s="91" t="s">
        <v>647</v>
      </c>
      <c r="T21" s="91" t="s">
        <v>648</v>
      </c>
      <c r="U21" s="91" t="s">
        <v>649</v>
      </c>
      <c r="V21" s="91" t="s">
        <v>650</v>
      </c>
      <c r="W21" s="91" t="s">
        <v>651</v>
      </c>
      <c r="X21" s="91" t="s">
        <v>652</v>
      </c>
      <c r="Y21" s="91" t="s">
        <v>43</v>
      </c>
      <c r="Z21" s="91" t="s">
        <v>44</v>
      </c>
      <c r="AA21" s="91" t="s">
        <v>45</v>
      </c>
      <c r="AB21" s="91" t="s">
        <v>46</v>
      </c>
      <c r="AC21" s="91" t="s">
        <v>47</v>
      </c>
      <c r="AD21" s="91" t="s">
        <v>48</v>
      </c>
      <c r="AE21" s="91" t="s">
        <v>49</v>
      </c>
      <c r="AF21" s="91" t="s">
        <v>50</v>
      </c>
      <c r="AG21" s="91" t="s">
        <v>51</v>
      </c>
      <c r="AH21" s="91" t="s">
        <v>52</v>
      </c>
      <c r="AI21" s="91" t="s">
        <v>653</v>
      </c>
      <c r="AJ21" s="91" t="s">
        <v>654</v>
      </c>
    </row>
    <row r="22" spans="1:36" s="99" customFormat="1" ht="14.4" customHeight="1">
      <c r="A22" s="167" t="s">
        <v>655</v>
      </c>
      <c r="B22" s="166" t="s">
        <v>656</v>
      </c>
      <c r="C22" s="166" t="s">
        <v>26</v>
      </c>
      <c r="D22" s="84" t="s">
        <v>657</v>
      </c>
      <c r="E22" s="85">
        <v>529.99267338697871</v>
      </c>
      <c r="F22" s="85">
        <v>536.24084616686162</v>
      </c>
      <c r="G22" s="85">
        <v>574.60517926336058</v>
      </c>
      <c r="H22" s="85">
        <v>608.14186255515142</v>
      </c>
      <c r="I22" s="85">
        <v>596.76655919218217</v>
      </c>
      <c r="J22" s="85">
        <v>646.19563347893711</v>
      </c>
      <c r="K22" s="85">
        <v>635.19552077784772</v>
      </c>
      <c r="L22" s="85">
        <v>620.05814740981123</v>
      </c>
      <c r="M22" s="85">
        <v>632.63669994973679</v>
      </c>
      <c r="N22" s="85">
        <v>615.42487059150881</v>
      </c>
      <c r="O22" s="85">
        <v>622.69241626804296</v>
      </c>
      <c r="P22" s="85">
        <v>676.97311336689495</v>
      </c>
      <c r="Q22" s="85">
        <v>698.18559708343912</v>
      </c>
      <c r="R22" s="85">
        <v>677.63115483720571</v>
      </c>
      <c r="S22" s="85">
        <v>655.70875411739667</v>
      </c>
      <c r="T22" s="85">
        <v>598.67714590616959</v>
      </c>
      <c r="U22" s="85">
        <v>612.44032331406186</v>
      </c>
      <c r="V22" s="85">
        <v>604.37036452147163</v>
      </c>
      <c r="W22" s="85">
        <v>577.39536356999338</v>
      </c>
      <c r="X22" s="85">
        <v>570.03113434096235</v>
      </c>
      <c r="Y22" s="85">
        <v>591.88153712209248</v>
      </c>
      <c r="Z22" s="85">
        <v>577.43795638233223</v>
      </c>
      <c r="AA22" s="85">
        <v>555.20920553019641</v>
      </c>
      <c r="AB22" s="85">
        <v>513.01281299775212</v>
      </c>
      <c r="AC22" s="85">
        <v>499.08002649515976</v>
      </c>
      <c r="AD22" s="85">
        <v>505.95338887091424</v>
      </c>
      <c r="AE22" s="85">
        <v>529.82125590691169</v>
      </c>
      <c r="AF22" s="85">
        <v>544.66577146042789</v>
      </c>
      <c r="AG22" s="85">
        <v>550.14313904510368</v>
      </c>
      <c r="AH22" s="85">
        <v>565.45790050333778</v>
      </c>
      <c r="AI22" s="85">
        <v>603.16027772654672</v>
      </c>
      <c r="AJ22" s="85">
        <v>626.19910414999083</v>
      </c>
    </row>
    <row r="23" spans="1:36" s="99" customFormat="1">
      <c r="A23" s="167"/>
      <c r="B23" s="166"/>
      <c r="C23" s="166"/>
      <c r="D23" s="84" t="s">
        <v>620</v>
      </c>
      <c r="E23" s="85">
        <v>1236.7913284764802</v>
      </c>
      <c r="F23" s="85">
        <v>1238.8566357997927</v>
      </c>
      <c r="G23" s="85">
        <v>1387.0841496533378</v>
      </c>
      <c r="H23" s="85">
        <v>1402.3632232381879</v>
      </c>
      <c r="I23" s="85">
        <v>1460.2402654983491</v>
      </c>
      <c r="J23" s="85">
        <v>1550.1150311901001</v>
      </c>
      <c r="K23" s="85">
        <v>1601.6591433051069</v>
      </c>
      <c r="L23" s="85">
        <v>1670.1370658850633</v>
      </c>
      <c r="M23" s="85">
        <v>1747.9489207215622</v>
      </c>
      <c r="N23" s="85">
        <v>1795.1625456219481</v>
      </c>
      <c r="O23" s="85">
        <v>1837.6955629017716</v>
      </c>
      <c r="P23" s="85">
        <v>1900.4907981504</v>
      </c>
      <c r="Q23" s="85">
        <v>1883.9874599565467</v>
      </c>
      <c r="R23" s="85">
        <v>1995.6618628454835</v>
      </c>
      <c r="S23" s="85">
        <v>2073.6688519330673</v>
      </c>
      <c r="T23" s="85">
        <v>2112.3797180443808</v>
      </c>
      <c r="U23" s="85">
        <v>2100.074311505879</v>
      </c>
      <c r="V23" s="85">
        <v>2235.6463220495166</v>
      </c>
      <c r="W23" s="85">
        <v>2324.9953580668271</v>
      </c>
      <c r="X23" s="85">
        <v>2326.9101462815643</v>
      </c>
      <c r="Y23" s="85">
        <v>2375.4162440342006</v>
      </c>
      <c r="Z23" s="85">
        <v>2305.2195724161365</v>
      </c>
      <c r="AA23" s="85">
        <v>2130.893441041896</v>
      </c>
      <c r="AB23" s="85">
        <v>1920.662271659138</v>
      </c>
      <c r="AC23" s="85">
        <v>1853.4313383612523</v>
      </c>
      <c r="AD23" s="85">
        <v>1923.4887222005557</v>
      </c>
      <c r="AE23" s="85">
        <v>2051.4374964059703</v>
      </c>
      <c r="AF23" s="85">
        <v>2123.9107272798014</v>
      </c>
      <c r="AG23" s="85">
        <v>2094.2175948819254</v>
      </c>
      <c r="AH23" s="85">
        <v>2139.3478762637983</v>
      </c>
      <c r="AI23" s="85">
        <v>1916.3442236718959</v>
      </c>
      <c r="AJ23" s="85">
        <v>2051.1604100399682</v>
      </c>
    </row>
    <row r="24" spans="1:36" s="99" customFormat="1">
      <c r="A24" s="167"/>
      <c r="B24" s="166"/>
      <c r="C24" s="166"/>
      <c r="D24" s="84" t="s">
        <v>658</v>
      </c>
      <c r="E24" s="85">
        <v>1232.7508948319644</v>
      </c>
      <c r="F24" s="85">
        <v>1619.0534222912506</v>
      </c>
      <c r="G24" s="85">
        <v>1477.8118359990258</v>
      </c>
      <c r="H24" s="85">
        <v>1590.6965122103747</v>
      </c>
      <c r="I24" s="85">
        <v>1640.6193773237037</v>
      </c>
      <c r="J24" s="85">
        <v>1597.6841735103239</v>
      </c>
      <c r="K24" s="85">
        <v>1762.9445022944531</v>
      </c>
      <c r="L24" s="85">
        <v>1634.030018204528</v>
      </c>
      <c r="M24" s="85">
        <v>1601.6374409388873</v>
      </c>
      <c r="N24" s="85">
        <v>1639.8060908221555</v>
      </c>
      <c r="O24" s="85">
        <v>1685.5390907294932</v>
      </c>
      <c r="P24" s="85">
        <v>1624.5615795574035</v>
      </c>
      <c r="Q24" s="85">
        <v>1678.8587484765294</v>
      </c>
      <c r="R24" s="85">
        <v>1720.951797251641</v>
      </c>
      <c r="S24" s="85">
        <v>1881.4054523205687</v>
      </c>
      <c r="T24" s="85">
        <v>1915.0410520169826</v>
      </c>
      <c r="U24" s="85">
        <v>1931.8840309373429</v>
      </c>
      <c r="V24" s="85">
        <v>2001.9495846985124</v>
      </c>
      <c r="W24" s="85">
        <v>2001.300514437401</v>
      </c>
      <c r="X24" s="85">
        <v>1733.230695646276</v>
      </c>
      <c r="Y24" s="85">
        <v>1510.7395254278103</v>
      </c>
      <c r="Z24" s="85">
        <v>1386.6148166980461</v>
      </c>
      <c r="AA24" s="85">
        <v>1232.9932935109248</v>
      </c>
      <c r="AB24" s="85">
        <v>1554.6858767328454</v>
      </c>
      <c r="AC24" s="85">
        <v>1939.5096955078784</v>
      </c>
      <c r="AD24" s="85">
        <v>1763.2949742702801</v>
      </c>
      <c r="AE24" s="85">
        <v>1787.1801851513505</v>
      </c>
      <c r="AF24" s="85">
        <v>1871.5031411684886</v>
      </c>
      <c r="AG24" s="85">
        <v>1756.9337177293676</v>
      </c>
      <c r="AH24" s="85">
        <v>1739.1122902071434</v>
      </c>
      <c r="AI24" s="85">
        <v>1828.9880653707528</v>
      </c>
      <c r="AJ24" s="85">
        <v>1808.4282825245405</v>
      </c>
    </row>
    <row r="25" spans="1:36" s="99" customFormat="1">
      <c r="A25" s="167"/>
      <c r="B25" s="166"/>
      <c r="C25" s="166"/>
      <c r="D25" s="84" t="s">
        <v>626</v>
      </c>
      <c r="E25" s="85">
        <v>435.18482533294156</v>
      </c>
      <c r="F25" s="85">
        <v>440.70675006924773</v>
      </c>
      <c r="G25" s="85">
        <v>449.07952173912344</v>
      </c>
      <c r="H25" s="85">
        <v>459.79606868277824</v>
      </c>
      <c r="I25" s="85">
        <v>472.73722488736195</v>
      </c>
      <c r="J25" s="85">
        <v>481.39336763950939</v>
      </c>
      <c r="K25" s="85">
        <v>487.64027166809785</v>
      </c>
      <c r="L25" s="85">
        <v>497.07832798842463</v>
      </c>
      <c r="M25" s="85">
        <v>504.50681569424131</v>
      </c>
      <c r="N25" s="85">
        <v>513.06599532746418</v>
      </c>
      <c r="O25" s="85">
        <v>523.24176899767963</v>
      </c>
      <c r="P25" s="85">
        <v>533.59680948189907</v>
      </c>
      <c r="Q25" s="85">
        <v>541.53610561443122</v>
      </c>
      <c r="R25" s="85">
        <v>544.67838484500169</v>
      </c>
      <c r="S25" s="85">
        <v>548.52605445999779</v>
      </c>
      <c r="T25" s="85">
        <v>557.56852249053611</v>
      </c>
      <c r="U25" s="85">
        <v>557.85744653455697</v>
      </c>
      <c r="V25" s="85">
        <v>559.9205792861419</v>
      </c>
      <c r="W25" s="85">
        <v>570.25472632169874</v>
      </c>
      <c r="X25" s="85">
        <v>577.37690314570602</v>
      </c>
      <c r="Y25" s="85">
        <v>583.92126054720711</v>
      </c>
      <c r="Z25" s="85">
        <v>589.70985679421358</v>
      </c>
      <c r="AA25" s="85">
        <v>599.75843810271806</v>
      </c>
      <c r="AB25" s="85">
        <v>609.81037806902702</v>
      </c>
      <c r="AC25" s="85">
        <v>620.38000593463835</v>
      </c>
      <c r="AD25" s="85">
        <v>624.80689407308046</v>
      </c>
      <c r="AE25" s="85">
        <v>627.75956142329107</v>
      </c>
      <c r="AF25" s="85">
        <v>635.24985450368945</v>
      </c>
      <c r="AG25" s="85">
        <v>644.92991123453214</v>
      </c>
      <c r="AH25" s="85">
        <v>656.42427030725707</v>
      </c>
      <c r="AI25" s="85">
        <v>656.09047966818878</v>
      </c>
      <c r="AJ25" s="85">
        <v>662.559320006196</v>
      </c>
    </row>
    <row r="26" spans="1:36" s="99" customFormat="1">
      <c r="A26" s="167"/>
      <c r="B26" s="166"/>
      <c r="C26" s="166"/>
      <c r="D26" s="84" t="s">
        <v>659</v>
      </c>
      <c r="E26" s="85">
        <v>723.56241</v>
      </c>
      <c r="F26" s="85">
        <v>859.70971000000009</v>
      </c>
      <c r="G26" s="85">
        <v>836.35569999999996</v>
      </c>
      <c r="H26" s="85">
        <v>711.31606999999997</v>
      </c>
      <c r="I26" s="85">
        <v>730.84481000000005</v>
      </c>
      <c r="J26" s="85">
        <v>802.92681000000016</v>
      </c>
      <c r="K26" s="85">
        <v>770.06521999999995</v>
      </c>
      <c r="L26" s="85">
        <v>758.78246000000013</v>
      </c>
      <c r="M26" s="85">
        <v>800.19204999999999</v>
      </c>
      <c r="N26" s="85">
        <v>819.97572000000002</v>
      </c>
      <c r="O26" s="85">
        <v>833.59221999999988</v>
      </c>
      <c r="P26" s="85">
        <v>978.06787000000008</v>
      </c>
      <c r="Q26" s="85">
        <v>942.03287</v>
      </c>
      <c r="R26" s="85">
        <v>1008.97565</v>
      </c>
      <c r="S26" s="85">
        <v>922.82249999999988</v>
      </c>
      <c r="T26" s="85">
        <v>839.43773999999996</v>
      </c>
      <c r="U26" s="85">
        <v>846.2332100000001</v>
      </c>
      <c r="V26" s="85">
        <v>833.54494</v>
      </c>
      <c r="W26" s="85">
        <v>865.1323000000001</v>
      </c>
      <c r="X26" s="85">
        <v>817.70353999999998</v>
      </c>
      <c r="Y26" s="85">
        <v>834.43252000000007</v>
      </c>
      <c r="Z26" s="85">
        <v>865.63823000000002</v>
      </c>
      <c r="AA26" s="85">
        <v>837.01228000000003</v>
      </c>
      <c r="AB26" s="85">
        <v>780.76631000000009</v>
      </c>
      <c r="AC26" s="85">
        <v>781.7085400000002</v>
      </c>
      <c r="AD26" s="85">
        <v>756.59900000000005</v>
      </c>
      <c r="AE26" s="85">
        <v>883.82573999999988</v>
      </c>
      <c r="AF26" s="85">
        <v>1005.9238899999999</v>
      </c>
      <c r="AG26" s="85">
        <v>1045.0007246894086</v>
      </c>
      <c r="AH26" s="85">
        <v>1034.8878115663217</v>
      </c>
      <c r="AI26" s="85">
        <v>329.1304929233832</v>
      </c>
      <c r="AJ26" s="85">
        <v>559.13985756279044</v>
      </c>
    </row>
    <row r="27" spans="1:36" s="99" customFormat="1">
      <c r="A27" s="167"/>
      <c r="B27" s="166"/>
      <c r="C27" s="166"/>
      <c r="D27" s="84" t="s">
        <v>660</v>
      </c>
      <c r="E27" s="85">
        <v>185.18392</v>
      </c>
      <c r="F27" s="85">
        <v>178.33473999999998</v>
      </c>
      <c r="G27" s="85">
        <v>187.88191</v>
      </c>
      <c r="H27" s="85">
        <v>158.92373999999998</v>
      </c>
      <c r="I27" s="85">
        <v>196.63945000000001</v>
      </c>
      <c r="J27" s="85">
        <v>218.97232</v>
      </c>
      <c r="K27" s="85">
        <v>286.04356000000001</v>
      </c>
      <c r="L27" s="85">
        <v>311.45463000000001</v>
      </c>
      <c r="M27" s="85">
        <v>312.49216999999999</v>
      </c>
      <c r="N27" s="85">
        <v>489.70959999999997</v>
      </c>
      <c r="O27" s="85">
        <v>613.1213399999998</v>
      </c>
      <c r="P27" s="85">
        <v>609.72792000000004</v>
      </c>
      <c r="Q27" s="85">
        <v>438.85356000000002</v>
      </c>
      <c r="R27" s="85">
        <v>394.22979000000004</v>
      </c>
      <c r="S27" s="85">
        <v>172.57691</v>
      </c>
      <c r="T27" s="85">
        <v>926.94065999999987</v>
      </c>
      <c r="U27" s="85">
        <v>943.87072999999998</v>
      </c>
      <c r="V27" s="85">
        <v>876.21130000000005</v>
      </c>
      <c r="W27" s="85">
        <v>806.56560999999999</v>
      </c>
      <c r="X27" s="85">
        <v>697.00543999999991</v>
      </c>
      <c r="Y27" s="85">
        <v>595.28417000000002</v>
      </c>
      <c r="Z27" s="85">
        <v>632.69159999999999</v>
      </c>
      <c r="AA27" s="85">
        <v>627.24970999999982</v>
      </c>
      <c r="AB27" s="85">
        <v>764.08060999999998</v>
      </c>
      <c r="AC27" s="85">
        <v>741.74801999999988</v>
      </c>
      <c r="AD27" s="85">
        <v>776.07295999999997</v>
      </c>
      <c r="AE27" s="85">
        <v>916.52907999999991</v>
      </c>
      <c r="AF27" s="85">
        <v>814.16456000000005</v>
      </c>
      <c r="AG27" s="85">
        <v>867.49488798180005</v>
      </c>
      <c r="AH27" s="85">
        <v>893.49294144120017</v>
      </c>
      <c r="AI27" s="85">
        <v>884.94609490710025</v>
      </c>
      <c r="AJ27" s="85">
        <v>810.12690581130005</v>
      </c>
    </row>
    <row r="28" spans="1:36" s="99" customFormat="1">
      <c r="A28" s="167"/>
      <c r="B28" s="166"/>
      <c r="C28" s="166"/>
      <c r="D28" s="84" t="s">
        <v>661</v>
      </c>
      <c r="E28" s="85">
        <v>1767.6050814953273</v>
      </c>
      <c r="F28" s="85">
        <v>1830.5798831775701</v>
      </c>
      <c r="G28" s="85">
        <v>2128.1758721495326</v>
      </c>
      <c r="H28" s="85">
        <v>2250.8036786915886</v>
      </c>
      <c r="I28" s="85">
        <v>2379.7482942056076</v>
      </c>
      <c r="J28" s="85">
        <v>2174.1823336448597</v>
      </c>
      <c r="K28" s="85">
        <v>2289.3840339252333</v>
      </c>
      <c r="L28" s="85">
        <v>2419.7365667289723</v>
      </c>
      <c r="M28" s="85">
        <v>2652.8714370093458</v>
      </c>
      <c r="N28" s="85">
        <v>2837.0836292523363</v>
      </c>
      <c r="O28" s="85">
        <v>2965.0856876635517</v>
      </c>
      <c r="P28" s="85">
        <v>2847.5199952336452</v>
      </c>
      <c r="Q28" s="85">
        <v>3009.1647193457943</v>
      </c>
      <c r="R28" s="85">
        <v>3235.9903146728975</v>
      </c>
      <c r="S28" s="85">
        <v>3294.4865504672898</v>
      </c>
      <c r="T28" s="85">
        <v>3483.1336000000001</v>
      </c>
      <c r="U28" s="85">
        <v>3664.9485</v>
      </c>
      <c r="V28" s="85">
        <v>3813.9356000000002</v>
      </c>
      <c r="W28" s="85">
        <v>3979.8968999999997</v>
      </c>
      <c r="X28" s="85">
        <v>4005.0862999999999</v>
      </c>
      <c r="Y28" s="85">
        <v>3880.2132000000001</v>
      </c>
      <c r="Z28" s="85">
        <v>3721.8425000000002</v>
      </c>
      <c r="AA28" s="85">
        <v>3557.0767999999998</v>
      </c>
      <c r="AB28" s="85">
        <v>2838.7469000000001</v>
      </c>
      <c r="AC28" s="85">
        <v>2949.6892000000003</v>
      </c>
      <c r="AD28" s="85">
        <v>3032.5496000000003</v>
      </c>
      <c r="AE28" s="85">
        <v>3310.5887500000003</v>
      </c>
      <c r="AF28" s="85">
        <v>3298.4842999999996</v>
      </c>
      <c r="AG28" s="85">
        <v>3353.0498035617879</v>
      </c>
      <c r="AH28" s="85">
        <v>3292.5202843754514</v>
      </c>
      <c r="AI28" s="85">
        <v>3032.8258336482613</v>
      </c>
      <c r="AJ28" s="85">
        <v>3087.5599689860251</v>
      </c>
    </row>
    <row r="29" spans="1:36" s="99" customFormat="1">
      <c r="A29" s="167"/>
      <c r="B29" s="166"/>
      <c r="C29" s="166"/>
      <c r="D29" s="84" t="s">
        <v>662</v>
      </c>
      <c r="E29" s="85">
        <v>378.26057349209793</v>
      </c>
      <c r="F29" s="85">
        <v>412.26612408435255</v>
      </c>
      <c r="G29" s="85">
        <v>491.02495188482055</v>
      </c>
      <c r="H29" s="85">
        <v>485.23147035352167</v>
      </c>
      <c r="I29" s="85">
        <v>495.22687523959189</v>
      </c>
      <c r="J29" s="85">
        <v>522.02447339225296</v>
      </c>
      <c r="K29" s="85">
        <v>544.06577575328822</v>
      </c>
      <c r="L29" s="85">
        <v>563.67887707543048</v>
      </c>
      <c r="M29" s="85">
        <v>584.2240441621293</v>
      </c>
      <c r="N29" s="85">
        <v>588.83258136416237</v>
      </c>
      <c r="O29" s="85">
        <v>624.42737780438301</v>
      </c>
      <c r="P29" s="85">
        <v>626.50302116963974</v>
      </c>
      <c r="Q29" s="85">
        <v>635.14971900305068</v>
      </c>
      <c r="R29" s="85">
        <v>657.02368901064153</v>
      </c>
      <c r="S29" s="85">
        <v>590.97169588513202</v>
      </c>
      <c r="T29" s="85">
        <v>520.51660060317488</v>
      </c>
      <c r="U29" s="85">
        <v>578.10804800000005</v>
      </c>
      <c r="V29" s="85">
        <v>549.85163595000017</v>
      </c>
      <c r="W29" s="85">
        <v>511.94998109999995</v>
      </c>
      <c r="X29" s="85">
        <v>546.82765204999998</v>
      </c>
      <c r="Y29" s="85">
        <v>493.88357365000002</v>
      </c>
      <c r="Z29" s="85">
        <v>538.52050729999996</v>
      </c>
      <c r="AA29" s="85">
        <v>520.12960524999994</v>
      </c>
      <c r="AB29" s="85">
        <v>444.04067054999996</v>
      </c>
      <c r="AC29" s="85">
        <v>389.43815190000004</v>
      </c>
      <c r="AD29" s="85">
        <v>449.23002129999998</v>
      </c>
      <c r="AE29" s="85">
        <v>445.93279895000001</v>
      </c>
      <c r="AF29" s="85">
        <v>450.9742883445</v>
      </c>
      <c r="AG29" s="85">
        <v>384.70325503010008</v>
      </c>
      <c r="AH29" s="85">
        <v>457.61972803884998</v>
      </c>
      <c r="AI29" s="85">
        <v>421.90095925735102</v>
      </c>
      <c r="AJ29" s="85">
        <v>394.7826761096378</v>
      </c>
    </row>
    <row r="30" spans="1:36" s="99" customFormat="1">
      <c r="A30" s="167"/>
      <c r="B30" s="166"/>
      <c r="C30" s="166"/>
      <c r="D30" s="84" t="s">
        <v>663</v>
      </c>
      <c r="E30" s="85">
        <v>-153.0671573103435</v>
      </c>
      <c r="F30" s="85">
        <v>-166.98323359791229</v>
      </c>
      <c r="G30" s="85">
        <v>-172.64889320328589</v>
      </c>
      <c r="H30" s="85">
        <v>-174.80485553808577</v>
      </c>
      <c r="I30" s="85">
        <v>-183.3501414976808</v>
      </c>
      <c r="J30" s="85">
        <v>-180.03436864897256</v>
      </c>
      <c r="K30" s="85">
        <v>-185.3576885249812</v>
      </c>
      <c r="L30" s="85">
        <v>-184.21551219720118</v>
      </c>
      <c r="M30" s="85">
        <v>-190.49104154263705</v>
      </c>
      <c r="N30" s="85">
        <v>-198.37680723932999</v>
      </c>
      <c r="O30" s="85">
        <v>-142.50514161941993</v>
      </c>
      <c r="P30" s="85">
        <v>-168.5952509777882</v>
      </c>
      <c r="Q30" s="85">
        <v>-201.93538579012238</v>
      </c>
      <c r="R30" s="85">
        <v>-214.01812448044944</v>
      </c>
      <c r="S30" s="85">
        <v>-214.54934986605198</v>
      </c>
      <c r="T30" s="85">
        <v>-220.82751547343511</v>
      </c>
      <c r="U30" s="85">
        <v>-222.48776229411837</v>
      </c>
      <c r="V30" s="85">
        <v>-182.88839530824001</v>
      </c>
      <c r="W30" s="85">
        <v>-249.83904024824034</v>
      </c>
      <c r="X30" s="85">
        <v>-277.65361946743326</v>
      </c>
      <c r="Y30" s="85">
        <v>-265.03803907083301</v>
      </c>
      <c r="Z30" s="85">
        <v>-300.77975931429376</v>
      </c>
      <c r="AA30" s="85">
        <v>-293.6232759219468</v>
      </c>
      <c r="AB30" s="85">
        <v>-297.28558598793165</v>
      </c>
      <c r="AC30" s="85">
        <v>-299.10885256971056</v>
      </c>
      <c r="AD30" s="85">
        <v>-296.10664469064096</v>
      </c>
      <c r="AE30" s="85">
        <v>-190.89279560313381</v>
      </c>
      <c r="AF30" s="85">
        <v>-307.03144818777236</v>
      </c>
      <c r="AG30" s="85">
        <v>-302.31144914072155</v>
      </c>
      <c r="AH30" s="85">
        <v>-297.04116845655903</v>
      </c>
      <c r="AI30" s="85">
        <v>-298.54399379485466</v>
      </c>
      <c r="AJ30" s="85">
        <v>-235.32626586527036</v>
      </c>
    </row>
    <row r="31" spans="1:36" s="99" customFormat="1">
      <c r="A31" s="167"/>
      <c r="B31" s="166"/>
      <c r="C31" s="166"/>
      <c r="D31" s="84" t="s">
        <v>625</v>
      </c>
      <c r="E31" s="85">
        <v>72.073104950065556</v>
      </c>
      <c r="F31" s="85">
        <v>78.588267365558821</v>
      </c>
      <c r="G31" s="85">
        <v>94.191671203508875</v>
      </c>
      <c r="H31" s="85">
        <v>97.230596140180069</v>
      </c>
      <c r="I31" s="85">
        <v>100.22039297822266</v>
      </c>
      <c r="J31" s="85">
        <v>108.84915056271693</v>
      </c>
      <c r="K31" s="85">
        <v>114.1933777739833</v>
      </c>
      <c r="L31" s="85">
        <v>119.41732175284127</v>
      </c>
      <c r="M31" s="85">
        <v>126.39345063315076</v>
      </c>
      <c r="N31" s="85">
        <v>131.45302587260034</v>
      </c>
      <c r="O31" s="85">
        <v>135.56356335142186</v>
      </c>
      <c r="P31" s="85">
        <v>136.42412015423878</v>
      </c>
      <c r="Q31" s="85">
        <v>133.30380971056258</v>
      </c>
      <c r="R31" s="85">
        <v>138.65736878797435</v>
      </c>
      <c r="S31" s="85">
        <v>129.98503587602886</v>
      </c>
      <c r="T31" s="85">
        <v>124.83118638478973</v>
      </c>
      <c r="U31" s="85">
        <v>124.59345970000001</v>
      </c>
      <c r="V31" s="85">
        <v>131.43801119999998</v>
      </c>
      <c r="W31" s="85">
        <v>144.93318570000002</v>
      </c>
      <c r="X31" s="85">
        <v>114.0857697</v>
      </c>
      <c r="Y31" s="85">
        <v>110.39841519999999</v>
      </c>
      <c r="Z31" s="85">
        <v>114.95603320000002</v>
      </c>
      <c r="AA31" s="85">
        <v>105.1577252</v>
      </c>
      <c r="AB31" s="85">
        <v>107.13930465</v>
      </c>
      <c r="AC31" s="85">
        <v>108.91712995</v>
      </c>
      <c r="AD31" s="85">
        <v>112.19055885</v>
      </c>
      <c r="AE31" s="85">
        <v>109.10857935</v>
      </c>
      <c r="AF31" s="85">
        <v>115.40576954484999</v>
      </c>
      <c r="AG31" s="85">
        <v>111.09383760320001</v>
      </c>
      <c r="AH31" s="85">
        <v>116.10527910755002</v>
      </c>
      <c r="AI31" s="85">
        <v>120.54845938789998</v>
      </c>
      <c r="AJ31" s="85">
        <v>113.48776579855002</v>
      </c>
    </row>
    <row r="32" spans="1:36" s="87" customFormat="1" ht="15" thickBot="1">
      <c r="A32" s="86"/>
      <c r="C32" s="88"/>
    </row>
    <row r="33" spans="1:36" ht="15" thickBot="1"/>
    <row r="34" spans="1:36" s="76" customFormat="1">
      <c r="A34" s="95" t="s">
        <v>167</v>
      </c>
      <c r="B34" s="74"/>
      <c r="C34" s="74"/>
      <c r="D34" s="74"/>
      <c r="E34" s="75" t="s">
        <v>633</v>
      </c>
      <c r="F34" s="75" t="s">
        <v>634</v>
      </c>
      <c r="G34" s="75" t="s">
        <v>635</v>
      </c>
      <c r="H34" s="75" t="s">
        <v>636</v>
      </c>
      <c r="I34" s="75" t="s">
        <v>637</v>
      </c>
      <c r="J34" s="75" t="s">
        <v>638</v>
      </c>
      <c r="K34" s="75" t="s">
        <v>639</v>
      </c>
      <c r="L34" s="75" t="s">
        <v>640</v>
      </c>
      <c r="M34" s="75" t="s">
        <v>641</v>
      </c>
      <c r="N34" s="75" t="s">
        <v>642</v>
      </c>
      <c r="O34" s="75" t="s">
        <v>643</v>
      </c>
      <c r="P34" s="75" t="s">
        <v>644</v>
      </c>
      <c r="Q34" s="75" t="s">
        <v>645</v>
      </c>
      <c r="R34" s="75" t="s">
        <v>646</v>
      </c>
      <c r="S34" s="75" t="s">
        <v>647</v>
      </c>
      <c r="T34" s="75" t="s">
        <v>648</v>
      </c>
      <c r="U34" s="75" t="s">
        <v>649</v>
      </c>
      <c r="V34" s="75" t="s">
        <v>650</v>
      </c>
      <c r="W34" s="75" t="s">
        <v>651</v>
      </c>
      <c r="X34" s="75" t="s">
        <v>652</v>
      </c>
      <c r="Y34" s="75" t="s">
        <v>43</v>
      </c>
      <c r="Z34" s="75" t="s">
        <v>44</v>
      </c>
      <c r="AA34" s="75" t="s">
        <v>45</v>
      </c>
      <c r="AB34" s="75" t="s">
        <v>46</v>
      </c>
      <c r="AC34" s="75" t="s">
        <v>47</v>
      </c>
      <c r="AD34" s="75" t="s">
        <v>48</v>
      </c>
      <c r="AE34" s="75" t="s">
        <v>49</v>
      </c>
      <c r="AF34" s="75" t="s">
        <v>50</v>
      </c>
      <c r="AG34" s="75" t="s">
        <v>51</v>
      </c>
      <c r="AH34" s="75" t="s">
        <v>52</v>
      </c>
      <c r="AI34" s="75" t="s">
        <v>653</v>
      </c>
      <c r="AJ34" s="75" t="s">
        <v>654</v>
      </c>
    </row>
    <row r="35" spans="1:36">
      <c r="A35" s="37"/>
      <c r="E35" s="81">
        <v>504.82519253773449</v>
      </c>
      <c r="F35" s="81">
        <v>931.19749496786551</v>
      </c>
      <c r="G35" s="81">
        <v>715.69371582906638</v>
      </c>
      <c r="H35" s="81">
        <v>757.19982934777261</v>
      </c>
      <c r="I35" s="81">
        <v>770.38537936070816</v>
      </c>
      <c r="J35" s="81">
        <v>757.95595836513257</v>
      </c>
      <c r="K35" s="81">
        <v>858.7976433235458</v>
      </c>
      <c r="L35" s="81">
        <v>757.94177711056977</v>
      </c>
      <c r="M35" s="81">
        <v>760.88397507191712</v>
      </c>
      <c r="N35" s="81">
        <v>786.06867592665583</v>
      </c>
      <c r="O35" s="81">
        <v>802.4621411868053</v>
      </c>
      <c r="P35" s="81">
        <v>748.31467652105744</v>
      </c>
      <c r="Q35" s="81">
        <v>759.6269302848641</v>
      </c>
      <c r="R35" s="81">
        <v>786.79940926954066</v>
      </c>
      <c r="S35" s="81">
        <v>866.73504813049021</v>
      </c>
      <c r="T35" s="81">
        <v>911.90384608878458</v>
      </c>
      <c r="U35" s="81">
        <v>871.69710803665521</v>
      </c>
      <c r="V35" s="81">
        <v>929.96631823164273</v>
      </c>
      <c r="W35" s="81">
        <v>907.25777017755252</v>
      </c>
      <c r="X35" s="81">
        <v>802.35266416022455</v>
      </c>
      <c r="Y35" s="81">
        <v>699.92058187127509</v>
      </c>
      <c r="Z35" s="81">
        <v>574.75673533571546</v>
      </c>
      <c r="AA35" s="81">
        <v>460.45414127500072</v>
      </c>
      <c r="AB35" s="81">
        <v>540.13936910000007</v>
      </c>
      <c r="AC35" s="81">
        <v>696.30437826579998</v>
      </c>
      <c r="AD35" s="81">
        <v>603.57746959706242</v>
      </c>
      <c r="AE35" s="81">
        <v>599.76032063731247</v>
      </c>
      <c r="AF35" s="81">
        <v>620.65396068694997</v>
      </c>
      <c r="AG35" s="81">
        <v>555.44589179274999</v>
      </c>
      <c r="AH35" s="81">
        <v>566.08826547224999</v>
      </c>
      <c r="AI35" s="81">
        <v>561.49444367364231</v>
      </c>
      <c r="AJ35" s="81">
        <v>530.62289465943638</v>
      </c>
    </row>
    <row r="36" spans="1:36">
      <c r="A36" s="37"/>
      <c r="E36" s="11">
        <f>E24-E35</f>
        <v>727.92570229422995</v>
      </c>
      <c r="F36" s="11">
        <f t="shared" ref="F36:AJ36" si="3">F24-F35</f>
        <v>687.85592732338512</v>
      </c>
      <c r="G36" s="11">
        <f t="shared" si="3"/>
        <v>762.11812016995941</v>
      </c>
      <c r="H36" s="11">
        <f t="shared" si="3"/>
        <v>833.49668286260214</v>
      </c>
      <c r="I36" s="11">
        <f t="shared" si="3"/>
        <v>870.23399796299555</v>
      </c>
      <c r="J36" s="11">
        <f t="shared" si="3"/>
        <v>839.72821514519137</v>
      </c>
      <c r="K36" s="11">
        <f t="shared" si="3"/>
        <v>904.14685897090726</v>
      </c>
      <c r="L36" s="11">
        <f t="shared" si="3"/>
        <v>876.08824109395823</v>
      </c>
      <c r="M36" s="11">
        <f t="shared" si="3"/>
        <v>840.75346586697015</v>
      </c>
      <c r="N36" s="11">
        <f t="shared" si="3"/>
        <v>853.73741489549968</v>
      </c>
      <c r="O36" s="11">
        <f t="shared" si="3"/>
        <v>883.07694954268788</v>
      </c>
      <c r="P36" s="11">
        <f t="shared" si="3"/>
        <v>876.24690303634611</v>
      </c>
      <c r="Q36" s="11">
        <f t="shared" si="3"/>
        <v>919.2318181916653</v>
      </c>
      <c r="R36" s="11">
        <f t="shared" si="3"/>
        <v>934.15238798210032</v>
      </c>
      <c r="S36" s="11">
        <f t="shared" si="3"/>
        <v>1014.6704041900784</v>
      </c>
      <c r="T36" s="11">
        <f t="shared" si="3"/>
        <v>1003.137205928198</v>
      </c>
      <c r="U36" s="11">
        <f t="shared" si="3"/>
        <v>1060.1869229006877</v>
      </c>
      <c r="V36" s="11">
        <f t="shared" si="3"/>
        <v>1071.9832664668697</v>
      </c>
      <c r="W36" s="11">
        <f t="shared" si="3"/>
        <v>1094.0427442598484</v>
      </c>
      <c r="X36" s="11">
        <f t="shared" si="3"/>
        <v>930.87803148605144</v>
      </c>
      <c r="Y36" s="11">
        <f t="shared" si="3"/>
        <v>810.81894355653526</v>
      </c>
      <c r="Z36" s="11">
        <f t="shared" si="3"/>
        <v>811.85808136233061</v>
      </c>
      <c r="AA36" s="11">
        <f t="shared" si="3"/>
        <v>772.53915223592412</v>
      </c>
      <c r="AB36" s="11">
        <f t="shared" si="3"/>
        <v>1014.5465076328453</v>
      </c>
      <c r="AC36" s="11">
        <f t="shared" si="3"/>
        <v>1243.2053172420783</v>
      </c>
      <c r="AD36" s="11">
        <f t="shared" si="3"/>
        <v>1159.7175046732177</v>
      </c>
      <c r="AE36" s="11">
        <f t="shared" si="3"/>
        <v>1187.4198645140382</v>
      </c>
      <c r="AF36" s="11">
        <f t="shared" si="3"/>
        <v>1250.8491804815385</v>
      </c>
      <c r="AG36" s="11">
        <f t="shared" si="3"/>
        <v>1201.4878259366176</v>
      </c>
      <c r="AH36" s="11">
        <f t="shared" si="3"/>
        <v>1173.0240247348934</v>
      </c>
      <c r="AI36" s="11">
        <f t="shared" si="3"/>
        <v>1267.4936216971105</v>
      </c>
      <c r="AJ36" s="11">
        <f t="shared" si="3"/>
        <v>1277.805387865104</v>
      </c>
    </row>
    <row r="37" spans="1:36">
      <c r="A37" s="37"/>
      <c r="D37" t="str">
        <f>D27</f>
        <v>International shipping</v>
      </c>
      <c r="E37" s="24">
        <f t="shared" ref="E37:AJ37" si="4">E27</f>
        <v>185.18392</v>
      </c>
      <c r="F37" s="24">
        <f t="shared" si="4"/>
        <v>178.33473999999998</v>
      </c>
      <c r="G37" s="24">
        <f t="shared" si="4"/>
        <v>187.88191</v>
      </c>
      <c r="H37" s="24">
        <f t="shared" si="4"/>
        <v>158.92373999999998</v>
      </c>
      <c r="I37" s="24">
        <f t="shared" si="4"/>
        <v>196.63945000000001</v>
      </c>
      <c r="J37" s="24">
        <f t="shared" si="4"/>
        <v>218.97232</v>
      </c>
      <c r="K37" s="24">
        <f t="shared" si="4"/>
        <v>286.04356000000001</v>
      </c>
      <c r="L37" s="24">
        <f t="shared" si="4"/>
        <v>311.45463000000001</v>
      </c>
      <c r="M37" s="24">
        <f t="shared" si="4"/>
        <v>312.49216999999999</v>
      </c>
      <c r="N37" s="24">
        <f t="shared" si="4"/>
        <v>489.70959999999997</v>
      </c>
      <c r="O37" s="24">
        <f t="shared" si="4"/>
        <v>613.1213399999998</v>
      </c>
      <c r="P37" s="24">
        <f t="shared" si="4"/>
        <v>609.72792000000004</v>
      </c>
      <c r="Q37" s="24">
        <f t="shared" si="4"/>
        <v>438.85356000000002</v>
      </c>
      <c r="R37" s="24">
        <f t="shared" si="4"/>
        <v>394.22979000000004</v>
      </c>
      <c r="S37" s="24">
        <f t="shared" si="4"/>
        <v>172.57691</v>
      </c>
      <c r="T37" s="24">
        <f t="shared" si="4"/>
        <v>926.94065999999987</v>
      </c>
      <c r="U37" s="24">
        <f t="shared" si="4"/>
        <v>943.87072999999998</v>
      </c>
      <c r="V37" s="24">
        <f t="shared" si="4"/>
        <v>876.21130000000005</v>
      </c>
      <c r="W37" s="24">
        <f t="shared" si="4"/>
        <v>806.56560999999999</v>
      </c>
      <c r="X37" s="24">
        <f t="shared" si="4"/>
        <v>697.00543999999991</v>
      </c>
      <c r="Y37" s="24">
        <f t="shared" si="4"/>
        <v>595.28417000000002</v>
      </c>
      <c r="Z37" s="24">
        <f t="shared" si="4"/>
        <v>632.69159999999999</v>
      </c>
      <c r="AA37" s="24">
        <f t="shared" si="4"/>
        <v>627.24970999999982</v>
      </c>
      <c r="AB37" s="24">
        <f t="shared" si="4"/>
        <v>764.08060999999998</v>
      </c>
      <c r="AC37" s="24">
        <f t="shared" si="4"/>
        <v>741.74801999999988</v>
      </c>
      <c r="AD37" s="24">
        <f t="shared" si="4"/>
        <v>776.07295999999997</v>
      </c>
      <c r="AE37" s="24">
        <f t="shared" si="4"/>
        <v>916.52907999999991</v>
      </c>
      <c r="AF37" s="24">
        <f t="shared" si="4"/>
        <v>814.16456000000005</v>
      </c>
      <c r="AG37" s="24">
        <f t="shared" si="4"/>
        <v>867.49488798180005</v>
      </c>
      <c r="AH37" s="24">
        <f t="shared" si="4"/>
        <v>893.49294144120017</v>
      </c>
      <c r="AI37" s="24">
        <f t="shared" si="4"/>
        <v>884.94609490710025</v>
      </c>
      <c r="AJ37" s="24">
        <f t="shared" si="4"/>
        <v>810.12690581130005</v>
      </c>
    </row>
    <row r="38" spans="1:36">
      <c r="A38" s="37"/>
      <c r="D38" t="str">
        <f>D23</f>
        <v>Domestic transport</v>
      </c>
      <c r="E38" s="24">
        <f t="shared" ref="E38:AJ38" si="5">E23</f>
        <v>1236.7913284764802</v>
      </c>
      <c r="F38" s="24">
        <f t="shared" si="5"/>
        <v>1238.8566357997927</v>
      </c>
      <c r="G38" s="24">
        <f t="shared" si="5"/>
        <v>1387.0841496533378</v>
      </c>
      <c r="H38" s="24">
        <f t="shared" si="5"/>
        <v>1402.3632232381879</v>
      </c>
      <c r="I38" s="24">
        <f t="shared" si="5"/>
        <v>1460.2402654983491</v>
      </c>
      <c r="J38" s="24">
        <f t="shared" si="5"/>
        <v>1550.1150311901001</v>
      </c>
      <c r="K38" s="24">
        <f t="shared" si="5"/>
        <v>1601.6591433051069</v>
      </c>
      <c r="L38" s="24">
        <f t="shared" si="5"/>
        <v>1670.1370658850633</v>
      </c>
      <c r="M38" s="24">
        <f t="shared" si="5"/>
        <v>1747.9489207215622</v>
      </c>
      <c r="N38" s="24">
        <f t="shared" si="5"/>
        <v>1795.1625456219481</v>
      </c>
      <c r="O38" s="24">
        <f t="shared" si="5"/>
        <v>1837.6955629017716</v>
      </c>
      <c r="P38" s="24">
        <f t="shared" si="5"/>
        <v>1900.4907981504</v>
      </c>
      <c r="Q38" s="24">
        <f t="shared" si="5"/>
        <v>1883.9874599565467</v>
      </c>
      <c r="R38" s="24">
        <f t="shared" si="5"/>
        <v>1995.6618628454835</v>
      </c>
      <c r="S38" s="24">
        <f t="shared" si="5"/>
        <v>2073.6688519330673</v>
      </c>
      <c r="T38" s="24">
        <f t="shared" si="5"/>
        <v>2112.3797180443808</v>
      </c>
      <c r="U38" s="24">
        <f t="shared" si="5"/>
        <v>2100.074311505879</v>
      </c>
      <c r="V38" s="24">
        <f t="shared" si="5"/>
        <v>2235.6463220495166</v>
      </c>
      <c r="W38" s="24">
        <f t="shared" si="5"/>
        <v>2324.9953580668271</v>
      </c>
      <c r="X38" s="24">
        <f t="shared" si="5"/>
        <v>2326.9101462815643</v>
      </c>
      <c r="Y38" s="24">
        <f t="shared" si="5"/>
        <v>2375.4162440342006</v>
      </c>
      <c r="Z38" s="24">
        <f t="shared" si="5"/>
        <v>2305.2195724161365</v>
      </c>
      <c r="AA38" s="24">
        <f t="shared" si="5"/>
        <v>2130.893441041896</v>
      </c>
      <c r="AB38" s="24">
        <f t="shared" si="5"/>
        <v>1920.662271659138</v>
      </c>
      <c r="AC38" s="24">
        <f t="shared" si="5"/>
        <v>1853.4313383612523</v>
      </c>
      <c r="AD38" s="24">
        <f t="shared" si="5"/>
        <v>1923.4887222005557</v>
      </c>
      <c r="AE38" s="24">
        <f t="shared" si="5"/>
        <v>2051.4374964059703</v>
      </c>
      <c r="AF38" s="24">
        <f t="shared" si="5"/>
        <v>2123.9107272798014</v>
      </c>
      <c r="AG38" s="24">
        <f t="shared" si="5"/>
        <v>2094.2175948819254</v>
      </c>
      <c r="AH38" s="24">
        <f t="shared" si="5"/>
        <v>2139.3478762637983</v>
      </c>
      <c r="AI38" s="24">
        <f t="shared" si="5"/>
        <v>1916.3442236718959</v>
      </c>
      <c r="AJ38" s="24">
        <f t="shared" si="5"/>
        <v>2051.1604100399682</v>
      </c>
    </row>
    <row r="39" spans="1:36">
      <c r="A39" s="37"/>
      <c r="D39" t="str">
        <f>D28</f>
        <v>Energy supply</v>
      </c>
      <c r="E39" s="24">
        <f t="shared" ref="E39:AJ40" si="6">E28</f>
        <v>1767.6050814953273</v>
      </c>
      <c r="F39" s="24">
        <f t="shared" si="6"/>
        <v>1830.5798831775701</v>
      </c>
      <c r="G39" s="24">
        <f t="shared" si="6"/>
        <v>2128.1758721495326</v>
      </c>
      <c r="H39" s="24">
        <f t="shared" si="6"/>
        <v>2250.8036786915886</v>
      </c>
      <c r="I39" s="24">
        <f t="shared" si="6"/>
        <v>2379.7482942056076</v>
      </c>
      <c r="J39" s="24">
        <f t="shared" si="6"/>
        <v>2174.1823336448597</v>
      </c>
      <c r="K39" s="24">
        <f t="shared" si="6"/>
        <v>2289.3840339252333</v>
      </c>
      <c r="L39" s="24">
        <f t="shared" si="6"/>
        <v>2419.7365667289723</v>
      </c>
      <c r="M39" s="24">
        <f t="shared" si="6"/>
        <v>2652.8714370093458</v>
      </c>
      <c r="N39" s="24">
        <f t="shared" si="6"/>
        <v>2837.0836292523363</v>
      </c>
      <c r="O39" s="24">
        <f t="shared" si="6"/>
        <v>2965.0856876635517</v>
      </c>
      <c r="P39" s="24">
        <f t="shared" si="6"/>
        <v>2847.5199952336452</v>
      </c>
      <c r="Q39" s="24">
        <f t="shared" si="6"/>
        <v>3009.1647193457943</v>
      </c>
      <c r="R39" s="24">
        <f t="shared" si="6"/>
        <v>3235.9903146728975</v>
      </c>
      <c r="S39" s="24">
        <f t="shared" si="6"/>
        <v>3294.4865504672898</v>
      </c>
      <c r="T39" s="24">
        <f t="shared" si="6"/>
        <v>3483.1336000000001</v>
      </c>
      <c r="U39" s="24">
        <f t="shared" si="6"/>
        <v>3664.9485</v>
      </c>
      <c r="V39" s="24">
        <f t="shared" si="6"/>
        <v>3813.9356000000002</v>
      </c>
      <c r="W39" s="24">
        <f t="shared" si="6"/>
        <v>3979.8968999999997</v>
      </c>
      <c r="X39" s="24">
        <f t="shared" si="6"/>
        <v>4005.0862999999999</v>
      </c>
      <c r="Y39" s="24">
        <f t="shared" si="6"/>
        <v>3880.2132000000001</v>
      </c>
      <c r="Z39" s="24">
        <f t="shared" si="6"/>
        <v>3721.8425000000002</v>
      </c>
      <c r="AA39" s="24">
        <f t="shared" si="6"/>
        <v>3557.0767999999998</v>
      </c>
      <c r="AB39" s="24">
        <f t="shared" si="6"/>
        <v>2838.7469000000001</v>
      </c>
      <c r="AC39" s="24">
        <f t="shared" si="6"/>
        <v>2949.6892000000003</v>
      </c>
      <c r="AD39" s="24">
        <f t="shared" si="6"/>
        <v>3032.5496000000003</v>
      </c>
      <c r="AE39" s="24">
        <f t="shared" si="6"/>
        <v>3310.5887500000003</v>
      </c>
      <c r="AF39" s="24">
        <f t="shared" si="6"/>
        <v>3298.4842999999996</v>
      </c>
      <c r="AG39" s="24">
        <f t="shared" si="6"/>
        <v>3353.0498035617879</v>
      </c>
      <c r="AH39" s="24">
        <f t="shared" si="6"/>
        <v>3292.5202843754514</v>
      </c>
      <c r="AI39" s="24">
        <f t="shared" si="6"/>
        <v>3032.8258336482613</v>
      </c>
      <c r="AJ39" s="24">
        <f t="shared" si="6"/>
        <v>3087.5599689860251</v>
      </c>
    </row>
    <row r="40" spans="1:36">
      <c r="A40" s="37"/>
      <c r="D40" t="str">
        <f>D29</f>
        <v>Residential and commercial</v>
      </c>
      <c r="E40" s="24">
        <f t="shared" si="6"/>
        <v>378.26057349209793</v>
      </c>
      <c r="F40" s="24">
        <f t="shared" si="6"/>
        <v>412.26612408435255</v>
      </c>
      <c r="G40" s="24">
        <f t="shared" si="6"/>
        <v>491.02495188482055</v>
      </c>
      <c r="H40" s="24">
        <f t="shared" si="6"/>
        <v>485.23147035352167</v>
      </c>
      <c r="I40" s="24">
        <f t="shared" si="6"/>
        <v>495.22687523959189</v>
      </c>
      <c r="J40" s="24">
        <f t="shared" si="6"/>
        <v>522.02447339225296</v>
      </c>
      <c r="K40" s="24">
        <f t="shared" si="6"/>
        <v>544.06577575328822</v>
      </c>
      <c r="L40" s="24">
        <f t="shared" si="6"/>
        <v>563.67887707543048</v>
      </c>
      <c r="M40" s="24">
        <f t="shared" si="6"/>
        <v>584.2240441621293</v>
      </c>
      <c r="N40" s="24">
        <f t="shared" si="6"/>
        <v>588.83258136416237</v>
      </c>
      <c r="O40" s="24">
        <f t="shared" si="6"/>
        <v>624.42737780438301</v>
      </c>
      <c r="P40" s="24">
        <f t="shared" si="6"/>
        <v>626.50302116963974</v>
      </c>
      <c r="Q40" s="24">
        <f t="shared" si="6"/>
        <v>635.14971900305068</v>
      </c>
      <c r="R40" s="24">
        <f t="shared" si="6"/>
        <v>657.02368901064153</v>
      </c>
      <c r="S40" s="24">
        <f t="shared" si="6"/>
        <v>590.97169588513202</v>
      </c>
      <c r="T40" s="24">
        <f t="shared" si="6"/>
        <v>520.51660060317488</v>
      </c>
      <c r="U40" s="24">
        <f t="shared" si="6"/>
        <v>578.10804800000005</v>
      </c>
      <c r="V40" s="24">
        <f t="shared" si="6"/>
        <v>549.85163595000017</v>
      </c>
      <c r="W40" s="24">
        <f t="shared" si="6"/>
        <v>511.94998109999995</v>
      </c>
      <c r="X40" s="24">
        <f t="shared" si="6"/>
        <v>546.82765204999998</v>
      </c>
      <c r="Y40" s="24">
        <f t="shared" si="6"/>
        <v>493.88357365000002</v>
      </c>
      <c r="Z40" s="24">
        <f t="shared" si="6"/>
        <v>538.52050729999996</v>
      </c>
      <c r="AA40" s="24">
        <f t="shared" si="6"/>
        <v>520.12960524999994</v>
      </c>
      <c r="AB40" s="24">
        <f t="shared" si="6"/>
        <v>444.04067054999996</v>
      </c>
      <c r="AC40" s="24">
        <f t="shared" si="6"/>
        <v>389.43815190000004</v>
      </c>
      <c r="AD40" s="24">
        <f t="shared" si="6"/>
        <v>449.23002129999998</v>
      </c>
      <c r="AE40" s="24">
        <f t="shared" si="6"/>
        <v>445.93279895000001</v>
      </c>
      <c r="AF40" s="24">
        <f t="shared" si="6"/>
        <v>450.9742883445</v>
      </c>
      <c r="AG40" s="24">
        <f t="shared" si="6"/>
        <v>384.70325503010008</v>
      </c>
      <c r="AH40" s="24">
        <f t="shared" si="6"/>
        <v>457.61972803884998</v>
      </c>
      <c r="AI40" s="24">
        <f t="shared" si="6"/>
        <v>421.90095925735102</v>
      </c>
      <c r="AJ40" s="24">
        <f t="shared" si="6"/>
        <v>394.7826761096378</v>
      </c>
    </row>
    <row r="41" spans="1:36">
      <c r="A41" s="37"/>
      <c r="D41" t="str">
        <f>D22</f>
        <v>Agriculture</v>
      </c>
      <c r="E41" s="24">
        <f t="shared" ref="E41:AJ41" si="7">E22</f>
        <v>529.99267338697871</v>
      </c>
      <c r="F41" s="24">
        <f t="shared" si="7"/>
        <v>536.24084616686162</v>
      </c>
      <c r="G41" s="24">
        <f t="shared" si="7"/>
        <v>574.60517926336058</v>
      </c>
      <c r="H41" s="24">
        <f t="shared" si="7"/>
        <v>608.14186255515142</v>
      </c>
      <c r="I41" s="24">
        <f t="shared" si="7"/>
        <v>596.76655919218217</v>
      </c>
      <c r="J41" s="24">
        <f t="shared" si="7"/>
        <v>646.19563347893711</v>
      </c>
      <c r="K41" s="24">
        <f t="shared" si="7"/>
        <v>635.19552077784772</v>
      </c>
      <c r="L41" s="24">
        <f t="shared" si="7"/>
        <v>620.05814740981123</v>
      </c>
      <c r="M41" s="24">
        <f t="shared" si="7"/>
        <v>632.63669994973679</v>
      </c>
      <c r="N41" s="24">
        <f t="shared" si="7"/>
        <v>615.42487059150881</v>
      </c>
      <c r="O41" s="24">
        <f t="shared" si="7"/>
        <v>622.69241626804296</v>
      </c>
      <c r="P41" s="24">
        <f t="shared" si="7"/>
        <v>676.97311336689495</v>
      </c>
      <c r="Q41" s="24">
        <f t="shared" si="7"/>
        <v>698.18559708343912</v>
      </c>
      <c r="R41" s="24">
        <f t="shared" si="7"/>
        <v>677.63115483720571</v>
      </c>
      <c r="S41" s="24">
        <f t="shared" si="7"/>
        <v>655.70875411739667</v>
      </c>
      <c r="T41" s="24">
        <f t="shared" si="7"/>
        <v>598.67714590616959</v>
      </c>
      <c r="U41" s="24">
        <f t="shared" si="7"/>
        <v>612.44032331406186</v>
      </c>
      <c r="V41" s="24">
        <f t="shared" si="7"/>
        <v>604.37036452147163</v>
      </c>
      <c r="W41" s="24">
        <f t="shared" si="7"/>
        <v>577.39536356999338</v>
      </c>
      <c r="X41" s="24">
        <f t="shared" si="7"/>
        <v>570.03113434096235</v>
      </c>
      <c r="Y41" s="24">
        <f t="shared" si="7"/>
        <v>591.88153712209248</v>
      </c>
      <c r="Z41" s="24">
        <f t="shared" si="7"/>
        <v>577.43795638233223</v>
      </c>
      <c r="AA41" s="24">
        <f t="shared" si="7"/>
        <v>555.20920553019641</v>
      </c>
      <c r="AB41" s="24">
        <f t="shared" si="7"/>
        <v>513.01281299775212</v>
      </c>
      <c r="AC41" s="24">
        <f t="shared" si="7"/>
        <v>499.08002649515976</v>
      </c>
      <c r="AD41" s="24">
        <f t="shared" si="7"/>
        <v>505.95338887091424</v>
      </c>
      <c r="AE41" s="24">
        <f t="shared" si="7"/>
        <v>529.82125590691169</v>
      </c>
      <c r="AF41" s="24">
        <f t="shared" si="7"/>
        <v>544.66577146042789</v>
      </c>
      <c r="AG41" s="24">
        <f t="shared" si="7"/>
        <v>550.14313904510368</v>
      </c>
      <c r="AH41" s="24">
        <f t="shared" si="7"/>
        <v>565.45790050333778</v>
      </c>
      <c r="AI41" s="24">
        <f t="shared" si="7"/>
        <v>603.16027772654672</v>
      </c>
      <c r="AJ41" s="24">
        <f t="shared" si="7"/>
        <v>626.19910414999083</v>
      </c>
    </row>
    <row r="42" spans="1:36">
      <c r="A42" s="37"/>
      <c r="D42" t="str">
        <f>D26</f>
        <v>International Aviation</v>
      </c>
      <c r="E42" s="24">
        <f t="shared" ref="E42:AJ42" si="8">E26</f>
        <v>723.56241</v>
      </c>
      <c r="F42" s="24">
        <f t="shared" si="8"/>
        <v>859.70971000000009</v>
      </c>
      <c r="G42" s="24">
        <f t="shared" si="8"/>
        <v>836.35569999999996</v>
      </c>
      <c r="H42" s="24">
        <f t="shared" si="8"/>
        <v>711.31606999999997</v>
      </c>
      <c r="I42" s="24">
        <f t="shared" si="8"/>
        <v>730.84481000000005</v>
      </c>
      <c r="J42" s="24">
        <f t="shared" si="8"/>
        <v>802.92681000000016</v>
      </c>
      <c r="K42" s="24">
        <f t="shared" si="8"/>
        <v>770.06521999999995</v>
      </c>
      <c r="L42" s="24">
        <f t="shared" si="8"/>
        <v>758.78246000000013</v>
      </c>
      <c r="M42" s="24">
        <f t="shared" si="8"/>
        <v>800.19204999999999</v>
      </c>
      <c r="N42" s="24">
        <f t="shared" si="8"/>
        <v>819.97572000000002</v>
      </c>
      <c r="O42" s="24">
        <f t="shared" si="8"/>
        <v>833.59221999999988</v>
      </c>
      <c r="P42" s="24">
        <f t="shared" si="8"/>
        <v>978.06787000000008</v>
      </c>
      <c r="Q42" s="24">
        <f t="shared" si="8"/>
        <v>942.03287</v>
      </c>
      <c r="R42" s="24">
        <f t="shared" si="8"/>
        <v>1008.97565</v>
      </c>
      <c r="S42" s="24">
        <f t="shared" si="8"/>
        <v>922.82249999999988</v>
      </c>
      <c r="T42" s="24">
        <f t="shared" si="8"/>
        <v>839.43773999999996</v>
      </c>
      <c r="U42" s="24">
        <f t="shared" si="8"/>
        <v>846.2332100000001</v>
      </c>
      <c r="V42" s="24">
        <f t="shared" si="8"/>
        <v>833.54494</v>
      </c>
      <c r="W42" s="24">
        <f t="shared" si="8"/>
        <v>865.1323000000001</v>
      </c>
      <c r="X42" s="24">
        <f t="shared" si="8"/>
        <v>817.70353999999998</v>
      </c>
      <c r="Y42" s="24">
        <f t="shared" si="8"/>
        <v>834.43252000000007</v>
      </c>
      <c r="Z42" s="24">
        <f t="shared" si="8"/>
        <v>865.63823000000002</v>
      </c>
      <c r="AA42" s="24">
        <f t="shared" si="8"/>
        <v>837.01228000000003</v>
      </c>
      <c r="AB42" s="24">
        <f t="shared" si="8"/>
        <v>780.76631000000009</v>
      </c>
      <c r="AC42" s="24">
        <f t="shared" si="8"/>
        <v>781.7085400000002</v>
      </c>
      <c r="AD42" s="24">
        <f t="shared" si="8"/>
        <v>756.59900000000005</v>
      </c>
      <c r="AE42" s="24">
        <f t="shared" si="8"/>
        <v>883.82573999999988</v>
      </c>
      <c r="AF42" s="24">
        <f t="shared" si="8"/>
        <v>1005.9238899999999</v>
      </c>
      <c r="AG42" s="24">
        <f t="shared" si="8"/>
        <v>1045.0007246894086</v>
      </c>
      <c r="AH42" s="24">
        <f t="shared" si="8"/>
        <v>1034.8878115663217</v>
      </c>
      <c r="AI42" s="24">
        <f t="shared" si="8"/>
        <v>329.1304929233832</v>
      </c>
      <c r="AJ42" s="24">
        <f t="shared" si="8"/>
        <v>559.13985756279044</v>
      </c>
    </row>
    <row r="43" spans="1:36">
      <c r="A43" s="37"/>
      <c r="D43" t="str">
        <f>D31</f>
        <v>Other combustion</v>
      </c>
      <c r="E43" s="24">
        <f t="shared" ref="E43:AJ43" si="9">E31</f>
        <v>72.073104950065556</v>
      </c>
      <c r="F43" s="24">
        <f t="shared" si="9"/>
        <v>78.588267365558821</v>
      </c>
      <c r="G43" s="24">
        <f t="shared" si="9"/>
        <v>94.191671203508875</v>
      </c>
      <c r="H43" s="24">
        <f t="shared" si="9"/>
        <v>97.230596140180069</v>
      </c>
      <c r="I43" s="24">
        <f t="shared" si="9"/>
        <v>100.22039297822266</v>
      </c>
      <c r="J43" s="24">
        <f t="shared" si="9"/>
        <v>108.84915056271693</v>
      </c>
      <c r="K43" s="24">
        <f t="shared" si="9"/>
        <v>114.1933777739833</v>
      </c>
      <c r="L43" s="24">
        <f t="shared" si="9"/>
        <v>119.41732175284127</v>
      </c>
      <c r="M43" s="24">
        <f t="shared" si="9"/>
        <v>126.39345063315076</v>
      </c>
      <c r="N43" s="24">
        <f t="shared" si="9"/>
        <v>131.45302587260034</v>
      </c>
      <c r="O43" s="24">
        <f t="shared" si="9"/>
        <v>135.56356335142186</v>
      </c>
      <c r="P43" s="24">
        <f t="shared" si="9"/>
        <v>136.42412015423878</v>
      </c>
      <c r="Q43" s="24">
        <f t="shared" si="9"/>
        <v>133.30380971056258</v>
      </c>
      <c r="R43" s="24">
        <f t="shared" si="9"/>
        <v>138.65736878797435</v>
      </c>
      <c r="S43" s="24">
        <f t="shared" si="9"/>
        <v>129.98503587602886</v>
      </c>
      <c r="T43" s="24">
        <f t="shared" si="9"/>
        <v>124.83118638478973</v>
      </c>
      <c r="U43" s="24">
        <f t="shared" si="9"/>
        <v>124.59345970000001</v>
      </c>
      <c r="V43" s="24">
        <f t="shared" si="9"/>
        <v>131.43801119999998</v>
      </c>
      <c r="W43" s="24">
        <f t="shared" si="9"/>
        <v>144.93318570000002</v>
      </c>
      <c r="X43" s="24">
        <f t="shared" si="9"/>
        <v>114.0857697</v>
      </c>
      <c r="Y43" s="24">
        <f t="shared" si="9"/>
        <v>110.39841519999999</v>
      </c>
      <c r="Z43" s="24">
        <f t="shared" si="9"/>
        <v>114.95603320000002</v>
      </c>
      <c r="AA43" s="24">
        <f t="shared" si="9"/>
        <v>105.1577252</v>
      </c>
      <c r="AB43" s="24">
        <f t="shared" si="9"/>
        <v>107.13930465</v>
      </c>
      <c r="AC43" s="24">
        <f t="shared" si="9"/>
        <v>108.91712995</v>
      </c>
      <c r="AD43" s="24">
        <f t="shared" si="9"/>
        <v>112.19055885</v>
      </c>
      <c r="AE43" s="24">
        <f t="shared" si="9"/>
        <v>109.10857935</v>
      </c>
      <c r="AF43" s="24">
        <f t="shared" si="9"/>
        <v>115.40576954484999</v>
      </c>
      <c r="AG43" s="24">
        <f t="shared" si="9"/>
        <v>111.09383760320001</v>
      </c>
      <c r="AH43" s="24">
        <f t="shared" si="9"/>
        <v>116.10527910755002</v>
      </c>
      <c r="AI43" s="24">
        <f t="shared" si="9"/>
        <v>120.54845938789998</v>
      </c>
      <c r="AJ43" s="24">
        <f t="shared" si="9"/>
        <v>113.48776579855002</v>
      </c>
    </row>
    <row r="44" spans="1:36">
      <c r="A44" s="37"/>
      <c r="D44" t="str">
        <f>D25</f>
        <v>Waste</v>
      </c>
      <c r="E44" s="24">
        <f t="shared" ref="E44:AJ45" si="10">E25</f>
        <v>435.18482533294156</v>
      </c>
      <c r="F44" s="24">
        <f t="shared" si="10"/>
        <v>440.70675006924773</v>
      </c>
      <c r="G44" s="24">
        <f t="shared" si="10"/>
        <v>449.07952173912344</v>
      </c>
      <c r="H44" s="24">
        <f t="shared" si="10"/>
        <v>459.79606868277824</v>
      </c>
      <c r="I44" s="24">
        <f t="shared" si="10"/>
        <v>472.73722488736195</v>
      </c>
      <c r="J44" s="24">
        <f t="shared" si="10"/>
        <v>481.39336763950939</v>
      </c>
      <c r="K44" s="24">
        <f t="shared" si="10"/>
        <v>487.64027166809785</v>
      </c>
      <c r="L44" s="24">
        <f t="shared" si="10"/>
        <v>497.07832798842463</v>
      </c>
      <c r="M44" s="24">
        <f t="shared" si="10"/>
        <v>504.50681569424131</v>
      </c>
      <c r="N44" s="24">
        <f t="shared" si="10"/>
        <v>513.06599532746418</v>
      </c>
      <c r="O44" s="24">
        <f t="shared" si="10"/>
        <v>523.24176899767963</v>
      </c>
      <c r="P44" s="24">
        <f t="shared" si="10"/>
        <v>533.59680948189907</v>
      </c>
      <c r="Q44" s="24">
        <f t="shared" si="10"/>
        <v>541.53610561443122</v>
      </c>
      <c r="R44" s="24">
        <f t="shared" si="10"/>
        <v>544.67838484500169</v>
      </c>
      <c r="S44" s="24">
        <f t="shared" si="10"/>
        <v>548.52605445999779</v>
      </c>
      <c r="T44" s="24">
        <f t="shared" si="10"/>
        <v>557.56852249053611</v>
      </c>
      <c r="U44" s="24">
        <f t="shared" si="10"/>
        <v>557.85744653455697</v>
      </c>
      <c r="V44" s="24">
        <f t="shared" si="10"/>
        <v>559.9205792861419</v>
      </c>
      <c r="W44" s="24">
        <f t="shared" si="10"/>
        <v>570.25472632169874</v>
      </c>
      <c r="X44" s="24">
        <f t="shared" si="10"/>
        <v>577.37690314570602</v>
      </c>
      <c r="Y44" s="24">
        <f t="shared" si="10"/>
        <v>583.92126054720711</v>
      </c>
      <c r="Z44" s="24">
        <f t="shared" si="10"/>
        <v>589.70985679421358</v>
      </c>
      <c r="AA44" s="24">
        <f t="shared" si="10"/>
        <v>599.75843810271806</v>
      </c>
      <c r="AB44" s="24">
        <f t="shared" si="10"/>
        <v>609.81037806902702</v>
      </c>
      <c r="AC44" s="24">
        <f t="shared" si="10"/>
        <v>620.38000593463835</v>
      </c>
      <c r="AD44" s="24">
        <f t="shared" si="10"/>
        <v>624.80689407308046</v>
      </c>
      <c r="AE44" s="24">
        <f t="shared" si="10"/>
        <v>627.75956142329107</v>
      </c>
      <c r="AF44" s="24">
        <f t="shared" si="10"/>
        <v>635.24985450368945</v>
      </c>
      <c r="AG44" s="24">
        <f t="shared" si="10"/>
        <v>644.92991123453214</v>
      </c>
      <c r="AH44" s="24">
        <f t="shared" si="10"/>
        <v>656.42427030725707</v>
      </c>
      <c r="AI44" s="24">
        <f t="shared" si="10"/>
        <v>656.09047966818878</v>
      </c>
      <c r="AJ44" s="24">
        <f t="shared" si="10"/>
        <v>662.559320006196</v>
      </c>
    </row>
    <row r="45" spans="1:36">
      <c r="A45" s="37"/>
      <c r="D45" t="s">
        <v>627</v>
      </c>
      <c r="E45" s="24">
        <f t="shared" si="10"/>
        <v>723.56241</v>
      </c>
      <c r="F45" s="24">
        <f t="shared" si="10"/>
        <v>859.70971000000009</v>
      </c>
      <c r="G45" s="24">
        <f t="shared" si="10"/>
        <v>836.35569999999996</v>
      </c>
      <c r="H45" s="24">
        <f t="shared" si="10"/>
        <v>711.31606999999997</v>
      </c>
      <c r="I45" s="24">
        <f t="shared" si="10"/>
        <v>730.84481000000005</v>
      </c>
      <c r="J45" s="24">
        <f t="shared" si="10"/>
        <v>802.92681000000016</v>
      </c>
      <c r="K45" s="24">
        <f t="shared" si="10"/>
        <v>770.06521999999995</v>
      </c>
      <c r="L45" s="24">
        <f t="shared" si="10"/>
        <v>758.78246000000013</v>
      </c>
      <c r="M45" s="24">
        <f t="shared" si="10"/>
        <v>800.19204999999999</v>
      </c>
      <c r="N45" s="24">
        <f t="shared" si="10"/>
        <v>819.97572000000002</v>
      </c>
      <c r="O45" s="24">
        <f t="shared" si="10"/>
        <v>833.59221999999988</v>
      </c>
      <c r="P45" s="24">
        <f t="shared" si="10"/>
        <v>978.06787000000008</v>
      </c>
      <c r="Q45" s="24">
        <f t="shared" si="10"/>
        <v>942.03287</v>
      </c>
      <c r="R45" s="24">
        <f t="shared" si="10"/>
        <v>1008.97565</v>
      </c>
      <c r="S45" s="24">
        <f t="shared" si="10"/>
        <v>922.82249999999988</v>
      </c>
      <c r="T45" s="24">
        <f t="shared" si="10"/>
        <v>839.43773999999996</v>
      </c>
      <c r="U45" s="24">
        <f t="shared" si="10"/>
        <v>846.2332100000001</v>
      </c>
      <c r="V45" s="24">
        <f t="shared" si="10"/>
        <v>833.54494</v>
      </c>
      <c r="W45" s="24">
        <f t="shared" si="10"/>
        <v>865.1323000000001</v>
      </c>
      <c r="X45" s="24">
        <f t="shared" si="10"/>
        <v>817.70353999999998</v>
      </c>
      <c r="Y45" s="24">
        <f t="shared" si="10"/>
        <v>834.43252000000007</v>
      </c>
      <c r="Z45" s="24">
        <f t="shared" si="10"/>
        <v>865.63823000000002</v>
      </c>
      <c r="AA45" s="24">
        <f t="shared" si="10"/>
        <v>837.01228000000003</v>
      </c>
      <c r="AB45" s="24">
        <f t="shared" si="10"/>
        <v>780.76631000000009</v>
      </c>
      <c r="AC45" s="24">
        <f t="shared" si="10"/>
        <v>781.7085400000002</v>
      </c>
      <c r="AD45" s="24">
        <f t="shared" si="10"/>
        <v>756.59900000000005</v>
      </c>
      <c r="AE45" s="24">
        <f t="shared" si="10"/>
        <v>883.82573999999988</v>
      </c>
      <c r="AF45" s="24">
        <f t="shared" si="10"/>
        <v>1005.9238899999999</v>
      </c>
      <c r="AG45" s="24">
        <f t="shared" si="10"/>
        <v>1045.0007246894086</v>
      </c>
      <c r="AH45" s="24">
        <f t="shared" si="10"/>
        <v>1034.8878115663217</v>
      </c>
      <c r="AI45" s="24">
        <f t="shared" si="10"/>
        <v>329.1304929233832</v>
      </c>
      <c r="AJ45" s="24">
        <f t="shared" si="10"/>
        <v>559.13985756279044</v>
      </c>
    </row>
    <row r="46" spans="1:36" s="59" customFormat="1" ht="15" thickBot="1">
      <c r="A46" s="38"/>
      <c r="C46" s="71"/>
    </row>
  </sheetData>
  <mergeCells count="3">
    <mergeCell ref="C22:C31"/>
    <mergeCell ref="B22:B31"/>
    <mergeCell ref="A22:A31"/>
  </mergeCells>
  <pageMargins left="0.7" right="0.7" top="0.75" bottom="0.75" header="0.3" footer="0.3"/>
  <legacyDrawing r:id="rId1"/>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15C972-E4D5-4564-AD5A-F194CFF667C7}">
  <dimension ref="A1:AJ46"/>
  <sheetViews>
    <sheetView zoomScale="53" zoomScaleNormal="53" workbookViewId="0">
      <selection activeCell="K5" sqref="K5"/>
    </sheetView>
  </sheetViews>
  <sheetFormatPr defaultRowHeight="14.4"/>
  <cols>
    <col min="1" max="1" width="35.5546875" bestFit="1" customWidth="1"/>
    <col min="2" max="2" width="24.33203125" bestFit="1" customWidth="1"/>
    <col min="3" max="3" width="11.33203125" style="32" customWidth="1"/>
    <col min="4" max="4" width="13.21875" customWidth="1"/>
    <col min="5" max="5" width="15.88671875" bestFit="1" customWidth="1"/>
  </cols>
  <sheetData>
    <row r="1" spans="1:5">
      <c r="B1">
        <v>1000</v>
      </c>
    </row>
    <row r="3" spans="1:5" ht="15" thickBot="1">
      <c r="B3" t="s">
        <v>167</v>
      </c>
    </row>
    <row r="4" spans="1:5" ht="29.4" thickBot="1">
      <c r="A4" s="63" t="s">
        <v>184</v>
      </c>
      <c r="B4" s="67">
        <v>2019</v>
      </c>
      <c r="C4" s="140" t="s">
        <v>395</v>
      </c>
      <c r="D4" s="62" t="s">
        <v>396</v>
      </c>
      <c r="E4" s="67" t="s">
        <v>409</v>
      </c>
    </row>
    <row r="5" spans="1:5">
      <c r="A5" s="37" t="s">
        <v>397</v>
      </c>
      <c r="B5" s="136">
        <f t="shared" ref="B5:B6" si="0">AH35/$B$1</f>
        <v>0.67409403417973324</v>
      </c>
      <c r="C5" s="138">
        <f t="shared" ref="C5:C15" si="1">B5/$B$16</f>
        <v>5.1370156006550802E-2</v>
      </c>
      <c r="D5" s="105">
        <v>0.1</v>
      </c>
      <c r="E5" s="105">
        <v>1</v>
      </c>
    </row>
    <row r="6" spans="1:5">
      <c r="A6" s="37" t="s">
        <v>398</v>
      </c>
      <c r="B6" s="136">
        <f t="shared" si="0"/>
        <v>0.88141158690896659</v>
      </c>
      <c r="C6" s="138">
        <f t="shared" si="1"/>
        <v>6.7169042343760921E-2</v>
      </c>
      <c r="D6" s="105">
        <v>0.1</v>
      </c>
      <c r="E6" s="105">
        <v>1</v>
      </c>
    </row>
    <row r="7" spans="1:5">
      <c r="A7" s="37" t="s">
        <v>399</v>
      </c>
      <c r="B7" s="136">
        <f>AH37/$B$1</f>
        <v>1.0062575659999999</v>
      </c>
      <c r="C7" s="138">
        <f t="shared" si="1"/>
        <v>7.6683082073397468E-2</v>
      </c>
      <c r="D7" s="105">
        <v>0.1</v>
      </c>
      <c r="E7" s="105">
        <v>1</v>
      </c>
    </row>
    <row r="8" spans="1:5">
      <c r="A8" s="37" t="s">
        <v>400</v>
      </c>
      <c r="B8" s="136">
        <f t="shared" ref="B8:B15" si="2">AH38/$B$1</f>
        <v>3.3298264870741932</v>
      </c>
      <c r="C8" s="138">
        <f t="shared" si="1"/>
        <v>0.25375347865805081</v>
      </c>
      <c r="D8" s="105">
        <v>0.1</v>
      </c>
      <c r="E8" s="105">
        <v>1</v>
      </c>
    </row>
    <row r="9" spans="1:5">
      <c r="A9" s="37" t="s">
        <v>401</v>
      </c>
      <c r="B9" s="136">
        <f t="shared" si="2"/>
        <v>1.9334187181128095</v>
      </c>
      <c r="C9" s="138">
        <f t="shared" si="1"/>
        <v>0.14733852569441203</v>
      </c>
      <c r="D9" s="105">
        <v>0.1</v>
      </c>
      <c r="E9" s="105">
        <v>1</v>
      </c>
    </row>
    <row r="10" spans="1:5">
      <c r="A10" s="37" t="s">
        <v>402</v>
      </c>
      <c r="B10" s="136">
        <f t="shared" si="2"/>
        <v>0.99428309938264714</v>
      </c>
      <c r="C10" s="138">
        <f t="shared" si="1"/>
        <v>7.5770553276169411E-2</v>
      </c>
      <c r="D10" s="105">
        <v>0.1</v>
      </c>
      <c r="E10" s="105">
        <v>1</v>
      </c>
    </row>
    <row r="11" spans="1:5">
      <c r="A11" s="37" t="s">
        <v>403</v>
      </c>
      <c r="B11" s="136">
        <f t="shared" si="2"/>
        <v>2.1983568462467931</v>
      </c>
      <c r="C11" s="138">
        <f t="shared" si="1"/>
        <v>0.16752845808401909</v>
      </c>
      <c r="D11" s="105">
        <v>0.1</v>
      </c>
      <c r="E11" s="105">
        <v>1</v>
      </c>
    </row>
    <row r="12" spans="1:5">
      <c r="A12" s="37" t="s">
        <v>404</v>
      </c>
      <c r="B12" s="136">
        <f t="shared" si="2"/>
        <v>0.48574486049833909</v>
      </c>
      <c r="C12" s="138">
        <f t="shared" si="1"/>
        <v>3.7016778072429563E-2</v>
      </c>
      <c r="D12" s="105">
        <v>0.1</v>
      </c>
      <c r="E12" s="105">
        <v>1</v>
      </c>
    </row>
    <row r="13" spans="1:5">
      <c r="A13" s="37" t="s">
        <v>405</v>
      </c>
      <c r="B13" s="136">
        <f t="shared" si="2"/>
        <v>0.55739340212038702</v>
      </c>
      <c r="C13" s="138">
        <f t="shared" si="1"/>
        <v>4.2476842357444575E-2</v>
      </c>
      <c r="D13" s="105">
        <v>0.1</v>
      </c>
      <c r="E13" s="105">
        <v>1</v>
      </c>
    </row>
    <row r="14" spans="1:5">
      <c r="A14" s="37" t="s">
        <v>406</v>
      </c>
      <c r="B14" s="136">
        <f t="shared" si="2"/>
        <v>0.57575756013185897</v>
      </c>
      <c r="C14" s="138">
        <f t="shared" si="1"/>
        <v>4.3876305361335716E-2</v>
      </c>
      <c r="D14" s="105">
        <v>0.1</v>
      </c>
      <c r="E14" s="105">
        <v>1</v>
      </c>
    </row>
    <row r="15" spans="1:5">
      <c r="A15" s="37" t="s">
        <v>407</v>
      </c>
      <c r="B15" s="136">
        <f t="shared" si="2"/>
        <v>0.48574486049833909</v>
      </c>
      <c r="C15" s="138">
        <f t="shared" si="1"/>
        <v>3.7016778072429563E-2</v>
      </c>
      <c r="D15" s="105">
        <v>0.1</v>
      </c>
      <c r="E15" s="105">
        <v>1</v>
      </c>
    </row>
    <row r="16" spans="1:5">
      <c r="A16" s="37" t="s">
        <v>408</v>
      </c>
      <c r="B16" s="136">
        <f>SUM(B5:B15)</f>
        <v>13.122289021154067</v>
      </c>
      <c r="C16" s="138">
        <f>B16/$B$16</f>
        <v>1</v>
      </c>
      <c r="D16" s="105"/>
      <c r="E16" s="105">
        <v>1</v>
      </c>
    </row>
    <row r="17" spans="1:36" ht="15" thickBot="1">
      <c r="A17" s="38"/>
      <c r="B17" s="57"/>
      <c r="C17" s="139">
        <f>SUM(C5:C15)</f>
        <v>0.99999999999999978</v>
      </c>
      <c r="D17" s="57"/>
      <c r="E17" s="57"/>
    </row>
    <row r="19" spans="1:36">
      <c r="H19" s="35"/>
    </row>
    <row r="20" spans="1:36" ht="15" thickBot="1">
      <c r="H20" s="35"/>
    </row>
    <row r="21" spans="1:36" s="98" customFormat="1">
      <c r="A21" s="89"/>
      <c r="B21" s="90"/>
      <c r="C21" s="90"/>
      <c r="D21" s="90"/>
      <c r="E21" s="91" t="s">
        <v>633</v>
      </c>
      <c r="F21" s="91" t="s">
        <v>634</v>
      </c>
      <c r="G21" s="91" t="s">
        <v>635</v>
      </c>
      <c r="H21" s="91" t="s">
        <v>636</v>
      </c>
      <c r="I21" s="91" t="s">
        <v>637</v>
      </c>
      <c r="J21" s="91" t="s">
        <v>638</v>
      </c>
      <c r="K21" s="91" t="s">
        <v>639</v>
      </c>
      <c r="L21" s="91" t="s">
        <v>640</v>
      </c>
      <c r="M21" s="91" t="s">
        <v>641</v>
      </c>
      <c r="N21" s="91" t="s">
        <v>642</v>
      </c>
      <c r="O21" s="91" t="s">
        <v>643</v>
      </c>
      <c r="P21" s="91" t="s">
        <v>644</v>
      </c>
      <c r="Q21" s="91" t="s">
        <v>645</v>
      </c>
      <c r="R21" s="91" t="s">
        <v>646</v>
      </c>
      <c r="S21" s="91" t="s">
        <v>647</v>
      </c>
      <c r="T21" s="91" t="s">
        <v>648</v>
      </c>
      <c r="U21" s="91" t="s">
        <v>649</v>
      </c>
      <c r="V21" s="91" t="s">
        <v>650</v>
      </c>
      <c r="W21" s="91" t="s">
        <v>651</v>
      </c>
      <c r="X21" s="91" t="s">
        <v>652</v>
      </c>
      <c r="Y21" s="91" t="s">
        <v>43</v>
      </c>
      <c r="Z21" s="91" t="s">
        <v>44</v>
      </c>
      <c r="AA21" s="91" t="s">
        <v>45</v>
      </c>
      <c r="AB21" s="91" t="s">
        <v>46</v>
      </c>
      <c r="AC21" s="91" t="s">
        <v>47</v>
      </c>
      <c r="AD21" s="91" t="s">
        <v>48</v>
      </c>
      <c r="AE21" s="91" t="s">
        <v>49</v>
      </c>
      <c r="AF21" s="91" t="s">
        <v>50</v>
      </c>
      <c r="AG21" s="91" t="s">
        <v>51</v>
      </c>
      <c r="AH21" s="91" t="s">
        <v>52</v>
      </c>
      <c r="AI21" s="91" t="s">
        <v>653</v>
      </c>
      <c r="AJ21" s="91" t="s">
        <v>654</v>
      </c>
    </row>
    <row r="22" spans="1:36" s="99" customFormat="1" ht="14.4" customHeight="1">
      <c r="A22" s="167" t="s">
        <v>655</v>
      </c>
      <c r="B22" s="166" t="s">
        <v>656</v>
      </c>
      <c r="C22" s="166" t="s">
        <v>27</v>
      </c>
      <c r="D22" s="84" t="s">
        <v>657</v>
      </c>
      <c r="E22" s="85">
        <v>5030.4777094636638</v>
      </c>
      <c r="F22" s="85">
        <v>4646.5087992034214</v>
      </c>
      <c r="G22" s="85">
        <v>3589.3342226740479</v>
      </c>
      <c r="H22" s="85">
        <v>2476.8533854531697</v>
      </c>
      <c r="I22" s="85">
        <v>2182.8080484351776</v>
      </c>
      <c r="J22" s="85">
        <v>2030.4537987802071</v>
      </c>
      <c r="K22" s="85">
        <v>1983.6218673981361</v>
      </c>
      <c r="L22" s="85">
        <v>1962.860500574865</v>
      </c>
      <c r="M22" s="85">
        <v>1854.2362998650283</v>
      </c>
      <c r="N22" s="85">
        <v>1656.8278376654857</v>
      </c>
      <c r="O22" s="85">
        <v>1680.5543060691541</v>
      </c>
      <c r="P22" s="85">
        <v>1789.5214894368755</v>
      </c>
      <c r="Q22" s="85">
        <v>1764.4743988418861</v>
      </c>
      <c r="R22" s="85">
        <v>1803.907675720503</v>
      </c>
      <c r="S22" s="85">
        <v>1728.833943867161</v>
      </c>
      <c r="T22" s="85">
        <v>1790.8367396846859</v>
      </c>
      <c r="U22" s="85">
        <v>1792.1009092887464</v>
      </c>
      <c r="V22" s="85">
        <v>1874.3713517594972</v>
      </c>
      <c r="W22" s="85">
        <v>1835.4956367687741</v>
      </c>
      <c r="X22" s="85">
        <v>1854.5090687484108</v>
      </c>
      <c r="Y22" s="85">
        <v>1870.0663858421733</v>
      </c>
      <c r="Z22" s="85">
        <v>1883.7251566720843</v>
      </c>
      <c r="AA22" s="85">
        <v>1962.7210520749891</v>
      </c>
      <c r="AB22" s="85">
        <v>2025.7046599615733</v>
      </c>
      <c r="AC22" s="85">
        <v>2105.3387441055393</v>
      </c>
      <c r="AD22" s="85">
        <v>2151.4654945819025</v>
      </c>
      <c r="AE22" s="85">
        <v>2163.2663267234402</v>
      </c>
      <c r="AF22" s="85">
        <v>2176.6616653546425</v>
      </c>
      <c r="AG22" s="85">
        <v>2096.4117370306108</v>
      </c>
      <c r="AH22" s="85">
        <v>2198.3568462467929</v>
      </c>
      <c r="AI22" s="85">
        <v>2250.414362452349</v>
      </c>
      <c r="AJ22" s="85">
        <v>2252.9560061446427</v>
      </c>
    </row>
    <row r="23" spans="1:36" s="99" customFormat="1">
      <c r="A23" s="167"/>
      <c r="B23" s="166"/>
      <c r="C23" s="166"/>
      <c r="D23" s="84" t="s">
        <v>620</v>
      </c>
      <c r="E23" s="85">
        <v>3038.3967467573534</v>
      </c>
      <c r="F23" s="85">
        <v>2847.7271074604273</v>
      </c>
      <c r="G23" s="85">
        <v>2537.1857222399676</v>
      </c>
      <c r="H23" s="85">
        <v>2328.4873628124792</v>
      </c>
      <c r="I23" s="85">
        <v>2207.7250196192012</v>
      </c>
      <c r="J23" s="85">
        <v>2104.8650012563012</v>
      </c>
      <c r="K23" s="85">
        <v>2069.8054594435152</v>
      </c>
      <c r="L23" s="85">
        <v>2062.1484971817031</v>
      </c>
      <c r="M23" s="85">
        <v>2034.7651255559576</v>
      </c>
      <c r="N23" s="85">
        <v>1999.4374502182143</v>
      </c>
      <c r="O23" s="85">
        <v>2213.305986895039</v>
      </c>
      <c r="P23" s="85">
        <v>2614.0857198520703</v>
      </c>
      <c r="Q23" s="85">
        <v>2692.873903397598</v>
      </c>
      <c r="R23" s="85">
        <v>2841.3344601105027</v>
      </c>
      <c r="S23" s="85">
        <v>2982.6685703716917</v>
      </c>
      <c r="T23" s="85">
        <v>3109.6480792031748</v>
      </c>
      <c r="U23" s="85">
        <v>3423.887697489065</v>
      </c>
      <c r="V23" s="85">
        <v>3870.5730386864739</v>
      </c>
      <c r="W23" s="85">
        <v>3655.4899794205417</v>
      </c>
      <c r="X23" s="85">
        <v>3204.0227193787541</v>
      </c>
      <c r="Y23" s="85">
        <v>3275.9339588488506</v>
      </c>
      <c r="Z23" s="85">
        <v>2913.2001484726893</v>
      </c>
      <c r="AA23" s="85">
        <v>2810.042579222571</v>
      </c>
      <c r="AB23" s="85">
        <v>2846.1036013772818</v>
      </c>
      <c r="AC23" s="85">
        <v>2969.427587905348</v>
      </c>
      <c r="AD23" s="85">
        <v>3148.7951485666008</v>
      </c>
      <c r="AE23" s="85">
        <v>3167.7967238387196</v>
      </c>
      <c r="AF23" s="85">
        <v>3320.5862916882484</v>
      </c>
      <c r="AG23" s="85">
        <v>3349.5628724707035</v>
      </c>
      <c r="AH23" s="85">
        <v>3329.8264870741932</v>
      </c>
      <c r="AI23" s="85">
        <v>3107.9595847813007</v>
      </c>
      <c r="AJ23" s="85">
        <v>3227.9038582535159</v>
      </c>
    </row>
    <row r="24" spans="1:36" s="99" customFormat="1">
      <c r="A24" s="167"/>
      <c r="B24" s="166"/>
      <c r="C24" s="166"/>
      <c r="D24" s="84" t="s">
        <v>658</v>
      </c>
      <c r="E24" s="85">
        <v>4621.7389788576265</v>
      </c>
      <c r="F24" s="85">
        <v>3582.8748789535748</v>
      </c>
      <c r="G24" s="85">
        <v>2839.8386479965493</v>
      </c>
      <c r="H24" s="85">
        <v>2347.623744615184</v>
      </c>
      <c r="I24" s="85">
        <v>2170.2633942816387</v>
      </c>
      <c r="J24" s="85">
        <v>2153.1025549427827</v>
      </c>
      <c r="K24" s="85">
        <v>2131.5743285581907</v>
      </c>
      <c r="L24" s="85">
        <v>2099.9092277813729</v>
      </c>
      <c r="M24" s="85">
        <v>1881.4194578419235</v>
      </c>
      <c r="N24" s="85">
        <v>1771.2445135083567</v>
      </c>
      <c r="O24" s="85">
        <v>1459.955222748365</v>
      </c>
      <c r="P24" s="85">
        <v>1389.8508858086002</v>
      </c>
      <c r="Q24" s="85">
        <v>1456.3301117673338</v>
      </c>
      <c r="R24" s="85">
        <v>1495.6720256388321</v>
      </c>
      <c r="S24" s="85">
        <v>1538.9025214617768</v>
      </c>
      <c r="T24" s="85">
        <v>1535.6502157987302</v>
      </c>
      <c r="U24" s="85">
        <v>1660.2135666228171</v>
      </c>
      <c r="V24" s="85">
        <v>1677.6644089420456</v>
      </c>
      <c r="W24" s="85">
        <v>1579.3700783189422</v>
      </c>
      <c r="X24" s="85">
        <v>1354.698941481528</v>
      </c>
      <c r="Y24" s="85">
        <v>1848.9280951514202</v>
      </c>
      <c r="Z24" s="85">
        <v>1752.4259283317774</v>
      </c>
      <c r="AA24" s="85">
        <v>1860.5628250486111</v>
      </c>
      <c r="AB24" s="85">
        <v>1648.6306497693113</v>
      </c>
      <c r="AC24" s="85">
        <v>1593.761604171721</v>
      </c>
      <c r="AD24" s="85">
        <v>1468.0523635146874</v>
      </c>
      <c r="AE24" s="85">
        <v>1300.2191731211069</v>
      </c>
      <c r="AF24" s="85">
        <v>1421.9801359693035</v>
      </c>
      <c r="AG24" s="85">
        <v>1640.1317008922861</v>
      </c>
      <c r="AH24" s="85">
        <v>1555.5056210886999</v>
      </c>
      <c r="AI24" s="85">
        <v>1519.3547672690233</v>
      </c>
      <c r="AJ24" s="85">
        <v>1524.3498806359089</v>
      </c>
    </row>
    <row r="25" spans="1:36" s="99" customFormat="1">
      <c r="A25" s="167"/>
      <c r="B25" s="166"/>
      <c r="C25" s="166"/>
      <c r="D25" s="84" t="s">
        <v>626</v>
      </c>
      <c r="E25" s="85">
        <v>805.0318043061834</v>
      </c>
      <c r="F25" s="85">
        <v>837.75914379948767</v>
      </c>
      <c r="G25" s="85">
        <v>793.14543843130593</v>
      </c>
      <c r="H25" s="85">
        <v>708.91168901534559</v>
      </c>
      <c r="I25" s="85">
        <v>693.29611970825761</v>
      </c>
      <c r="J25" s="85">
        <v>702.49916749212593</v>
      </c>
      <c r="K25" s="85">
        <v>707.02859066475582</v>
      </c>
      <c r="L25" s="85">
        <v>724.02658524047092</v>
      </c>
      <c r="M25" s="85">
        <v>735.3123917132358</v>
      </c>
      <c r="N25" s="85">
        <v>744.57194059312928</v>
      </c>
      <c r="O25" s="85">
        <v>764.58823842702031</v>
      </c>
      <c r="P25" s="85">
        <v>786.48736390539727</v>
      </c>
      <c r="Q25" s="85">
        <v>762.39706245940931</v>
      </c>
      <c r="R25" s="85">
        <v>727.94207796909791</v>
      </c>
      <c r="S25" s="85">
        <v>692.68633119726223</v>
      </c>
      <c r="T25" s="85">
        <v>686.51075380917007</v>
      </c>
      <c r="U25" s="85">
        <v>675.278664700327</v>
      </c>
      <c r="V25" s="85">
        <v>685.13911677415399</v>
      </c>
      <c r="W25" s="85">
        <v>715.658585398485</v>
      </c>
      <c r="X25" s="85">
        <v>722.11153890678349</v>
      </c>
      <c r="Y25" s="85">
        <v>713.53535764107221</v>
      </c>
      <c r="Z25" s="85">
        <v>684.03050898993433</v>
      </c>
      <c r="AA25" s="85">
        <v>678.86991419549759</v>
      </c>
      <c r="AB25" s="85">
        <v>667.61070198534628</v>
      </c>
      <c r="AC25" s="85">
        <v>661.14607358366459</v>
      </c>
      <c r="AD25" s="85">
        <v>616.73272180409617</v>
      </c>
      <c r="AE25" s="85">
        <v>628.61125835179189</v>
      </c>
      <c r="AF25" s="85">
        <v>581.01479360158203</v>
      </c>
      <c r="AG25" s="85">
        <v>585.63830354840718</v>
      </c>
      <c r="AH25" s="85">
        <v>575.75756013185901</v>
      </c>
      <c r="AI25" s="85">
        <v>574.99294355424922</v>
      </c>
      <c r="AJ25" s="85">
        <v>564.99412284293828</v>
      </c>
    </row>
    <row r="26" spans="1:36" s="99" customFormat="1">
      <c r="A26" s="167"/>
      <c r="B26" s="166"/>
      <c r="C26" s="166"/>
      <c r="D26" s="84" t="s">
        <v>659</v>
      </c>
      <c r="E26" s="85">
        <v>222.8136768</v>
      </c>
      <c r="F26" s="85">
        <v>301.26919680000009</v>
      </c>
      <c r="G26" s="85">
        <v>84.731961599999991</v>
      </c>
      <c r="H26" s="85">
        <v>84.731961599999991</v>
      </c>
      <c r="I26" s="85">
        <v>78.455520000000007</v>
      </c>
      <c r="J26" s="85">
        <v>78.455520000000007</v>
      </c>
      <c r="K26" s="85">
        <v>100.42306559999997</v>
      </c>
      <c r="L26" s="85">
        <v>100.42306559999997</v>
      </c>
      <c r="M26" s="85">
        <v>91.008403200000004</v>
      </c>
      <c r="N26" s="85">
        <v>91.008403200000004</v>
      </c>
      <c r="O26" s="85">
        <v>81.593740800000006</v>
      </c>
      <c r="P26" s="85">
        <v>81.593740800000006</v>
      </c>
      <c r="Q26" s="85">
        <v>84.731961599999991</v>
      </c>
      <c r="R26" s="85">
        <v>122.41894235999997</v>
      </c>
      <c r="S26" s="85">
        <v>148.81339394983715</v>
      </c>
      <c r="T26" s="85">
        <v>180.43329214226944</v>
      </c>
      <c r="U26" s="85">
        <v>202.53191524670342</v>
      </c>
      <c r="V26" s="85">
        <v>246.96137835691886</v>
      </c>
      <c r="W26" s="85">
        <v>297.06453464290774</v>
      </c>
      <c r="X26" s="85">
        <v>313.60537774589181</v>
      </c>
      <c r="Y26" s="85">
        <v>359.86570570667976</v>
      </c>
      <c r="Z26" s="85">
        <v>361.02680526115711</v>
      </c>
      <c r="AA26" s="85">
        <v>365.4795832938035</v>
      </c>
      <c r="AB26" s="85">
        <v>377.11115179075648</v>
      </c>
      <c r="AC26" s="85">
        <v>336.5876576703231</v>
      </c>
      <c r="AD26" s="85">
        <v>330.29187750210934</v>
      </c>
      <c r="AE26" s="85">
        <v>375.9380453631573</v>
      </c>
      <c r="AF26" s="85">
        <v>430.47005051543732</v>
      </c>
      <c r="AG26" s="85">
        <v>471.39625309333894</v>
      </c>
      <c r="AH26" s="85">
        <v>485.74486049833911</v>
      </c>
      <c r="AI26" s="85">
        <v>179.67965634473131</v>
      </c>
      <c r="AJ26" s="85">
        <v>240.84479573328866</v>
      </c>
    </row>
    <row r="27" spans="1:36" s="99" customFormat="1">
      <c r="A27" s="167"/>
      <c r="B27" s="166"/>
      <c r="C27" s="166"/>
      <c r="D27" s="84" t="s">
        <v>660</v>
      </c>
      <c r="E27" s="85">
        <v>1565.7845078400001</v>
      </c>
      <c r="F27" s="85">
        <v>463.06020572</v>
      </c>
      <c r="G27" s="85">
        <v>585.28008420000003</v>
      </c>
      <c r="H27" s="85">
        <v>696.16098804000001</v>
      </c>
      <c r="I27" s="85">
        <v>924.61111959999994</v>
      </c>
      <c r="J27" s="85">
        <v>494.03026288000001</v>
      </c>
      <c r="K27" s="85">
        <v>321.47343536000005</v>
      </c>
      <c r="L27" s="85">
        <v>235.19502160000002</v>
      </c>
      <c r="M27" s="85">
        <v>52.082148439999997</v>
      </c>
      <c r="N27" s="85">
        <v>35.186818799999998</v>
      </c>
      <c r="O27" s="85">
        <v>28.149455039999999</v>
      </c>
      <c r="P27" s="85">
        <v>659.32346200000006</v>
      </c>
      <c r="Q27" s="85">
        <v>688.95392580000009</v>
      </c>
      <c r="R27" s="85">
        <v>627.71189124</v>
      </c>
      <c r="S27" s="85">
        <v>675.95460100000003</v>
      </c>
      <c r="T27" s="85">
        <v>868.19907720000003</v>
      </c>
      <c r="U27" s="85">
        <v>656.61599219999982</v>
      </c>
      <c r="V27" s="85">
        <v>594.29855492000002</v>
      </c>
      <c r="W27" s="85">
        <v>681.33161460000008</v>
      </c>
      <c r="X27" s="85">
        <v>905.62155068000027</v>
      </c>
      <c r="Y27" s="85">
        <v>835.51222400000006</v>
      </c>
      <c r="Z27" s="85">
        <v>716.72784400000012</v>
      </c>
      <c r="AA27" s="85">
        <v>803.77414400000021</v>
      </c>
      <c r="AB27" s="85">
        <v>780.48223600000006</v>
      </c>
      <c r="AC27" s="85">
        <v>772.11938399999997</v>
      </c>
      <c r="AD27" s="85">
        <v>857.47631200000001</v>
      </c>
      <c r="AE27" s="85">
        <v>1063.7603319999998</v>
      </c>
      <c r="AF27" s="85">
        <v>877.97666800000002</v>
      </c>
      <c r="AG27" s="85">
        <v>132.40621200000001</v>
      </c>
      <c r="AH27" s="85">
        <v>1006.257566</v>
      </c>
      <c r="AI27" s="85">
        <v>717.29025200000001</v>
      </c>
      <c r="AJ27" s="85">
        <v>741.65283399999998</v>
      </c>
    </row>
    <row r="28" spans="1:36" s="99" customFormat="1">
      <c r="A28" s="167"/>
      <c r="B28" s="166"/>
      <c r="C28" s="166"/>
      <c r="D28" s="84" t="s">
        <v>661</v>
      </c>
      <c r="E28" s="85">
        <v>6594.338304196669</v>
      </c>
      <c r="F28" s="85">
        <v>6070.8455877419992</v>
      </c>
      <c r="G28" s="85">
        <v>5180.5528593965</v>
      </c>
      <c r="H28" s="85">
        <v>4264.5741422431283</v>
      </c>
      <c r="I28" s="85">
        <v>3983.5251676821235</v>
      </c>
      <c r="J28" s="85">
        <v>3649.2435583129973</v>
      </c>
      <c r="K28" s="85">
        <v>3767.8386920272642</v>
      </c>
      <c r="L28" s="85">
        <v>3514.8779989999894</v>
      </c>
      <c r="M28" s="85">
        <v>3569.9858403552607</v>
      </c>
      <c r="N28" s="85">
        <v>3135.9036561619027</v>
      </c>
      <c r="O28" s="85">
        <v>2670.4351470283227</v>
      </c>
      <c r="P28" s="85">
        <v>2610.7460994803032</v>
      </c>
      <c r="Q28" s="85">
        <v>2513.9607737762831</v>
      </c>
      <c r="R28" s="85">
        <v>2406.1583450025082</v>
      </c>
      <c r="S28" s="85">
        <v>2212.8620515371135</v>
      </c>
      <c r="T28" s="85">
        <v>2218.1607596320764</v>
      </c>
      <c r="U28" s="85">
        <v>2203.5428365623848</v>
      </c>
      <c r="V28" s="85">
        <v>2076.2528808784878</v>
      </c>
      <c r="W28" s="85">
        <v>2051.2300427335435</v>
      </c>
      <c r="X28" s="85">
        <v>1995.0845484173396</v>
      </c>
      <c r="Y28" s="85">
        <v>2376.2577914469207</v>
      </c>
      <c r="Z28" s="85">
        <v>2164.2108130483757</v>
      </c>
      <c r="AA28" s="85">
        <v>1967.2185094828847</v>
      </c>
      <c r="AB28" s="85">
        <v>2062.6008696042059</v>
      </c>
      <c r="AC28" s="85">
        <v>1845.5560946193129</v>
      </c>
      <c r="AD28" s="85">
        <v>1887.568257455506</v>
      </c>
      <c r="AE28" s="85">
        <v>1984.9585484265624</v>
      </c>
      <c r="AF28" s="85">
        <v>1718.7167104889909</v>
      </c>
      <c r="AG28" s="85">
        <v>2033.8726088393751</v>
      </c>
      <c r="AH28" s="85">
        <v>1933.4187181128095</v>
      </c>
      <c r="AI28" s="85">
        <v>1479.9235758201355</v>
      </c>
      <c r="AJ28" s="85">
        <v>1546.7714746586994</v>
      </c>
    </row>
    <row r="29" spans="1:36" s="99" customFormat="1">
      <c r="A29" s="167"/>
      <c r="B29" s="166"/>
      <c r="C29" s="166"/>
      <c r="D29" s="84" t="s">
        <v>662</v>
      </c>
      <c r="E29" s="85">
        <v>4279.4740205294329</v>
      </c>
      <c r="F29" s="85">
        <v>4446.3702711319074</v>
      </c>
      <c r="G29" s="85">
        <v>3688.1451587250986</v>
      </c>
      <c r="H29" s="85">
        <v>3137.4538311081169</v>
      </c>
      <c r="I29" s="85">
        <v>2132.0008251024847</v>
      </c>
      <c r="J29" s="85">
        <v>1496.5733772051872</v>
      </c>
      <c r="K29" s="85">
        <v>1526.4219268116387</v>
      </c>
      <c r="L29" s="85">
        <v>1321.0829670243277</v>
      </c>
      <c r="M29" s="85">
        <v>1164.9022746559203</v>
      </c>
      <c r="N29" s="85">
        <v>1134.7812217960798</v>
      </c>
      <c r="O29" s="85">
        <v>1037.6424947783926</v>
      </c>
      <c r="P29" s="85">
        <v>1193.7393725495497</v>
      </c>
      <c r="Q29" s="85">
        <v>1181.5927157579058</v>
      </c>
      <c r="R29" s="85">
        <v>1237.5943604320944</v>
      </c>
      <c r="S29" s="85">
        <v>1277.7230182905887</v>
      </c>
      <c r="T29" s="85">
        <v>1262.2738102243125</v>
      </c>
      <c r="U29" s="85">
        <v>1301.5971967185615</v>
      </c>
      <c r="V29" s="85">
        <v>1324.0301372223867</v>
      </c>
      <c r="W29" s="85">
        <v>1257.9041045224953</v>
      </c>
      <c r="X29" s="85">
        <v>1276.353128026678</v>
      </c>
      <c r="Y29" s="85">
        <v>1337.3847369423418</v>
      </c>
      <c r="Z29" s="85">
        <v>1226.2457445506971</v>
      </c>
      <c r="AA29" s="85">
        <v>1184.473183127772</v>
      </c>
      <c r="AB29" s="85">
        <v>1127.3897901505693</v>
      </c>
      <c r="AC29" s="85">
        <v>1112.3336908697861</v>
      </c>
      <c r="AD29" s="85">
        <v>1037.920795535252</v>
      </c>
      <c r="AE29" s="85">
        <v>1031.5189340826478</v>
      </c>
      <c r="AF29" s="85">
        <v>1057.6576112482007</v>
      </c>
      <c r="AG29" s="85">
        <v>1067.9507992580302</v>
      </c>
      <c r="AH29" s="85">
        <v>994.28309938264715</v>
      </c>
      <c r="AI29" s="85">
        <v>999.31464276893666</v>
      </c>
      <c r="AJ29" s="85">
        <v>1061.3564254606799</v>
      </c>
    </row>
    <row r="30" spans="1:36" s="99" customFormat="1">
      <c r="A30" s="167"/>
      <c r="B30" s="166"/>
      <c r="C30" s="166"/>
      <c r="D30" s="84" t="s">
        <v>663</v>
      </c>
      <c r="E30" s="85">
        <v>-12390.084938723958</v>
      </c>
      <c r="F30" s="85">
        <v>-12810.668040964685</v>
      </c>
      <c r="G30" s="85">
        <v>-13198.839052250012</v>
      </c>
      <c r="H30" s="85">
        <v>-13075.889881833271</v>
      </c>
      <c r="I30" s="85">
        <v>-15975.810723402608</v>
      </c>
      <c r="J30" s="85">
        <v>-14838.261614171055</v>
      </c>
      <c r="K30" s="85">
        <v>-15004.520024879983</v>
      </c>
      <c r="L30" s="85">
        <v>-13235.785787003751</v>
      </c>
      <c r="M30" s="85">
        <v>-12286.110866585126</v>
      </c>
      <c r="N30" s="85">
        <v>-8608.8067757053796</v>
      </c>
      <c r="O30" s="85">
        <v>-11851.12609315617</v>
      </c>
      <c r="P30" s="85">
        <v>-12362.23633740339</v>
      </c>
      <c r="Q30" s="85">
        <v>-10646.586312728521</v>
      </c>
      <c r="R30" s="85">
        <v>-10232.384641898137</v>
      </c>
      <c r="S30" s="85">
        <v>-6519.1897355463425</v>
      </c>
      <c r="T30" s="85">
        <v>-5964.5178054055978</v>
      </c>
      <c r="U30" s="85">
        <v>-6745.4858381117856</v>
      </c>
      <c r="V30" s="85">
        <v>-6319.9614716756541</v>
      </c>
      <c r="W30" s="85">
        <v>-6706.0182983637023</v>
      </c>
      <c r="X30" s="85">
        <v>-3810.6415474204769</v>
      </c>
      <c r="Y30" s="85">
        <v>-2028.9301335031791</v>
      </c>
      <c r="Z30" s="85">
        <v>-2429.0839693125267</v>
      </c>
      <c r="AA30" s="85">
        <v>-3788.7780997137188</v>
      </c>
      <c r="AB30" s="85">
        <v>-2500.9922535942683</v>
      </c>
      <c r="AC30" s="85">
        <v>1404.162868809372</v>
      </c>
      <c r="AD30" s="85">
        <v>158.88413678426122</v>
      </c>
      <c r="AE30" s="85">
        <v>-1660.1759746765329</v>
      </c>
      <c r="AF30" s="85">
        <v>-3109.652959668435</v>
      </c>
      <c r="AG30" s="85">
        <v>-614.30735985481715</v>
      </c>
      <c r="AH30" s="85">
        <v>-2292.8967547858219</v>
      </c>
      <c r="AI30" s="85">
        <v>801.49251537883049</v>
      </c>
      <c r="AJ30" s="85">
        <v>2394.4525075721617</v>
      </c>
    </row>
    <row r="31" spans="1:36" s="99" customFormat="1">
      <c r="A31" s="167"/>
      <c r="B31" s="166"/>
      <c r="C31" s="166"/>
      <c r="D31" s="84" t="s">
        <v>625</v>
      </c>
      <c r="E31" s="85">
        <v>1693.6558680566848</v>
      </c>
      <c r="F31" s="85">
        <v>1739.0420996251069</v>
      </c>
      <c r="G31" s="85">
        <v>769.35444451643184</v>
      </c>
      <c r="H31" s="85">
        <v>675.04746086567945</v>
      </c>
      <c r="I31" s="85">
        <v>621.67492064734358</v>
      </c>
      <c r="J31" s="85">
        <v>485.12836053478253</v>
      </c>
      <c r="K31" s="85">
        <v>483.81200749607063</v>
      </c>
      <c r="L31" s="85">
        <v>424.43362171186737</v>
      </c>
      <c r="M31" s="85">
        <v>363.15630564791627</v>
      </c>
      <c r="N31" s="85">
        <v>374.31252605611905</v>
      </c>
      <c r="O31" s="85">
        <v>366.08498789508229</v>
      </c>
      <c r="P31" s="85">
        <v>399.77324950383922</v>
      </c>
      <c r="Q31" s="85">
        <v>381.36308954131988</v>
      </c>
      <c r="R31" s="85">
        <v>428.43521798262242</v>
      </c>
      <c r="S31" s="85">
        <v>448.49871717985042</v>
      </c>
      <c r="T31" s="85">
        <v>438.64166323728654</v>
      </c>
      <c r="U31" s="85">
        <v>449.38321945826539</v>
      </c>
      <c r="V31" s="85">
        <v>446.25774579795245</v>
      </c>
      <c r="W31" s="85">
        <v>398.10584168517454</v>
      </c>
      <c r="X31" s="85">
        <v>400.70055977446032</v>
      </c>
      <c r="Y31" s="85">
        <v>452.04706922966329</v>
      </c>
      <c r="Z31" s="85">
        <v>453.40163229142092</v>
      </c>
      <c r="AA31" s="85">
        <v>433.05708434334224</v>
      </c>
      <c r="AB31" s="85">
        <v>437.88332498315395</v>
      </c>
      <c r="AC31" s="85">
        <v>445.59286067508668</v>
      </c>
      <c r="AD31" s="85">
        <v>451.28930039945243</v>
      </c>
      <c r="AE31" s="85">
        <v>483.50783865832238</v>
      </c>
      <c r="AF31" s="85">
        <v>518.60712027429065</v>
      </c>
      <c r="AG31" s="85">
        <v>510.56598495747579</v>
      </c>
      <c r="AH31" s="85">
        <v>557.39340212038701</v>
      </c>
      <c r="AI31" s="85">
        <v>564.28341721704476</v>
      </c>
      <c r="AJ31" s="85">
        <v>559.78697411499991</v>
      </c>
    </row>
    <row r="32" spans="1:36" s="87" customFormat="1" ht="15" thickBot="1">
      <c r="A32" s="86"/>
      <c r="C32" s="88"/>
    </row>
    <row r="33" spans="1:36" ht="15" thickBot="1"/>
    <row r="34" spans="1:36" s="76" customFormat="1">
      <c r="A34" s="95" t="s">
        <v>167</v>
      </c>
      <c r="B34" s="74"/>
      <c r="C34" s="74"/>
      <c r="D34" s="74"/>
      <c r="E34" s="75" t="s">
        <v>633</v>
      </c>
      <c r="F34" s="75" t="s">
        <v>634</v>
      </c>
      <c r="G34" s="75" t="s">
        <v>635</v>
      </c>
      <c r="H34" s="75" t="s">
        <v>636</v>
      </c>
      <c r="I34" s="75" t="s">
        <v>637</v>
      </c>
      <c r="J34" s="75" t="s">
        <v>638</v>
      </c>
      <c r="K34" s="75" t="s">
        <v>639</v>
      </c>
      <c r="L34" s="75" t="s">
        <v>640</v>
      </c>
      <c r="M34" s="75" t="s">
        <v>641</v>
      </c>
      <c r="N34" s="75" t="s">
        <v>642</v>
      </c>
      <c r="O34" s="75" t="s">
        <v>643</v>
      </c>
      <c r="P34" s="75" t="s">
        <v>644</v>
      </c>
      <c r="Q34" s="75" t="s">
        <v>645</v>
      </c>
      <c r="R34" s="75" t="s">
        <v>646</v>
      </c>
      <c r="S34" s="75" t="s">
        <v>647</v>
      </c>
      <c r="T34" s="75" t="s">
        <v>648</v>
      </c>
      <c r="U34" s="75" t="s">
        <v>649</v>
      </c>
      <c r="V34" s="75" t="s">
        <v>650</v>
      </c>
      <c r="W34" s="75" t="s">
        <v>651</v>
      </c>
      <c r="X34" s="75" t="s">
        <v>652</v>
      </c>
      <c r="Y34" s="75" t="s">
        <v>43</v>
      </c>
      <c r="Z34" s="75" t="s">
        <v>44</v>
      </c>
      <c r="AA34" s="75" t="s">
        <v>45</v>
      </c>
      <c r="AB34" s="75" t="s">
        <v>46</v>
      </c>
      <c r="AC34" s="75" t="s">
        <v>47</v>
      </c>
      <c r="AD34" s="75" t="s">
        <v>48</v>
      </c>
      <c r="AE34" s="75" t="s">
        <v>49</v>
      </c>
      <c r="AF34" s="75" t="s">
        <v>50</v>
      </c>
      <c r="AG34" s="75" t="s">
        <v>51</v>
      </c>
      <c r="AH34" s="75" t="s">
        <v>52</v>
      </c>
      <c r="AI34" s="75" t="s">
        <v>653</v>
      </c>
      <c r="AJ34" s="75" t="s">
        <v>654</v>
      </c>
    </row>
    <row r="35" spans="1:36">
      <c r="A35" s="37"/>
      <c r="E35" s="81">
        <v>3965.324481305217</v>
      </c>
      <c r="F35" s="81">
        <v>2994.0807450439324</v>
      </c>
      <c r="G35" s="81">
        <v>2531.3360247742539</v>
      </c>
      <c r="H35" s="81">
        <v>2197.5809957857095</v>
      </c>
      <c r="I35" s="81">
        <v>1972.9031279124533</v>
      </c>
      <c r="J35" s="81">
        <v>1926.3410112676681</v>
      </c>
      <c r="K35" s="81">
        <v>1882.2344966714154</v>
      </c>
      <c r="L35" s="81">
        <v>1825.8797154709373</v>
      </c>
      <c r="M35" s="81">
        <v>1594.5764077357574</v>
      </c>
      <c r="N35" s="81">
        <v>1443.7054698368152</v>
      </c>
      <c r="O35" s="81">
        <v>1175.4773860134892</v>
      </c>
      <c r="P35" s="81">
        <v>1075.6671083782451</v>
      </c>
      <c r="Q35" s="81">
        <v>1123.9491636144562</v>
      </c>
      <c r="R35" s="81">
        <v>1142.0039242589285</v>
      </c>
      <c r="S35" s="81">
        <v>1159.4220347805149</v>
      </c>
      <c r="T35" s="81">
        <v>1168.4980154135592</v>
      </c>
      <c r="U35" s="81">
        <v>1241.7302125359097</v>
      </c>
      <c r="V35" s="81">
        <v>1238.1705631172456</v>
      </c>
      <c r="W35" s="81">
        <v>1129.4886528762474</v>
      </c>
      <c r="X35" s="81">
        <v>905.84996791942649</v>
      </c>
      <c r="Y35" s="81">
        <v>1107.0341596126702</v>
      </c>
      <c r="Z35" s="81">
        <v>913.20358207934919</v>
      </c>
      <c r="AA35" s="81">
        <v>963.01689860257204</v>
      </c>
      <c r="AB35" s="81">
        <v>808.43560431411959</v>
      </c>
      <c r="AC35" s="81">
        <v>739.87000220850132</v>
      </c>
      <c r="AD35" s="81">
        <v>687.38949350378539</v>
      </c>
      <c r="AE35" s="81">
        <v>620.00143264437304</v>
      </c>
      <c r="AF35" s="81">
        <v>663.89035550743097</v>
      </c>
      <c r="AG35" s="81">
        <v>754.6266338892882</v>
      </c>
      <c r="AH35" s="81">
        <v>674.09403417973328</v>
      </c>
      <c r="AI35" s="81">
        <v>658.03020077399401</v>
      </c>
      <c r="AJ35" s="81">
        <v>655.60002692374371</v>
      </c>
    </row>
    <row r="36" spans="1:36">
      <c r="A36" s="37"/>
      <c r="E36" s="11">
        <f>E24-E35</f>
        <v>656.41449755240956</v>
      </c>
      <c r="F36" s="11">
        <f t="shared" ref="F36:AJ36" si="3">F24-F35</f>
        <v>588.79413390964237</v>
      </c>
      <c r="G36" s="11">
        <f t="shared" si="3"/>
        <v>308.50262322229537</v>
      </c>
      <c r="H36" s="11">
        <f t="shared" si="3"/>
        <v>150.04274882947448</v>
      </c>
      <c r="I36" s="11">
        <f t="shared" si="3"/>
        <v>197.36026636918541</v>
      </c>
      <c r="J36" s="11">
        <f t="shared" si="3"/>
        <v>226.76154367511458</v>
      </c>
      <c r="K36" s="11">
        <f t="shared" si="3"/>
        <v>249.3398318867753</v>
      </c>
      <c r="L36" s="11">
        <f t="shared" si="3"/>
        <v>274.02951231043562</v>
      </c>
      <c r="M36" s="11">
        <f t="shared" si="3"/>
        <v>286.84305010616617</v>
      </c>
      <c r="N36" s="11">
        <f t="shared" si="3"/>
        <v>327.53904367154155</v>
      </c>
      <c r="O36" s="11">
        <f t="shared" si="3"/>
        <v>284.47783673487584</v>
      </c>
      <c r="P36" s="11">
        <f t="shared" si="3"/>
        <v>314.18377743035512</v>
      </c>
      <c r="Q36" s="11">
        <f t="shared" si="3"/>
        <v>332.38094815287764</v>
      </c>
      <c r="R36" s="11">
        <f t="shared" si="3"/>
        <v>353.66810137990365</v>
      </c>
      <c r="S36" s="11">
        <f t="shared" si="3"/>
        <v>379.48048668126194</v>
      </c>
      <c r="T36" s="11">
        <f t="shared" si="3"/>
        <v>367.152200385171</v>
      </c>
      <c r="U36" s="11">
        <f t="shared" si="3"/>
        <v>418.48335408690741</v>
      </c>
      <c r="V36" s="11">
        <f t="shared" si="3"/>
        <v>439.49384582480002</v>
      </c>
      <c r="W36" s="11">
        <f t="shared" si="3"/>
        <v>449.88142544269476</v>
      </c>
      <c r="X36" s="11">
        <f t="shared" si="3"/>
        <v>448.84897356210149</v>
      </c>
      <c r="Y36" s="11">
        <f t="shared" si="3"/>
        <v>741.89393553874993</v>
      </c>
      <c r="Z36" s="11">
        <f t="shared" si="3"/>
        <v>839.22234625242822</v>
      </c>
      <c r="AA36" s="11">
        <f t="shared" si="3"/>
        <v>897.54592644603906</v>
      </c>
      <c r="AB36" s="11">
        <f t="shared" si="3"/>
        <v>840.19504545519169</v>
      </c>
      <c r="AC36" s="11">
        <f t="shared" si="3"/>
        <v>853.89160196321973</v>
      </c>
      <c r="AD36" s="11">
        <f t="shared" si="3"/>
        <v>780.662870010902</v>
      </c>
      <c r="AE36" s="11">
        <f t="shared" si="3"/>
        <v>680.21774047673387</v>
      </c>
      <c r="AF36" s="11">
        <f t="shared" si="3"/>
        <v>758.08978046187258</v>
      </c>
      <c r="AG36" s="11">
        <f t="shared" si="3"/>
        <v>885.50506700299786</v>
      </c>
      <c r="AH36" s="11">
        <f t="shared" si="3"/>
        <v>881.41158690896657</v>
      </c>
      <c r="AI36" s="11">
        <f t="shared" si="3"/>
        <v>861.32456649502933</v>
      </c>
      <c r="AJ36" s="11">
        <f t="shared" si="3"/>
        <v>868.74985371216519</v>
      </c>
    </row>
    <row r="37" spans="1:36">
      <c r="A37" s="37"/>
      <c r="D37" t="str">
        <f>D27</f>
        <v>International shipping</v>
      </c>
      <c r="E37" s="24">
        <f t="shared" ref="E37:AJ37" si="4">E27</f>
        <v>1565.7845078400001</v>
      </c>
      <c r="F37" s="24">
        <f t="shared" si="4"/>
        <v>463.06020572</v>
      </c>
      <c r="G37" s="24">
        <f t="shared" si="4"/>
        <v>585.28008420000003</v>
      </c>
      <c r="H37" s="24">
        <f t="shared" si="4"/>
        <v>696.16098804000001</v>
      </c>
      <c r="I37" s="24">
        <f t="shared" si="4"/>
        <v>924.61111959999994</v>
      </c>
      <c r="J37" s="24">
        <f t="shared" si="4"/>
        <v>494.03026288000001</v>
      </c>
      <c r="K37" s="24">
        <f t="shared" si="4"/>
        <v>321.47343536000005</v>
      </c>
      <c r="L37" s="24">
        <f t="shared" si="4"/>
        <v>235.19502160000002</v>
      </c>
      <c r="M37" s="24">
        <f t="shared" si="4"/>
        <v>52.082148439999997</v>
      </c>
      <c r="N37" s="24">
        <f t="shared" si="4"/>
        <v>35.186818799999998</v>
      </c>
      <c r="O37" s="24">
        <f t="shared" si="4"/>
        <v>28.149455039999999</v>
      </c>
      <c r="P37" s="24">
        <f t="shared" si="4"/>
        <v>659.32346200000006</v>
      </c>
      <c r="Q37" s="24">
        <f t="shared" si="4"/>
        <v>688.95392580000009</v>
      </c>
      <c r="R37" s="24">
        <f t="shared" si="4"/>
        <v>627.71189124</v>
      </c>
      <c r="S37" s="24">
        <f t="shared" si="4"/>
        <v>675.95460100000003</v>
      </c>
      <c r="T37" s="24">
        <f t="shared" si="4"/>
        <v>868.19907720000003</v>
      </c>
      <c r="U37" s="24">
        <f t="shared" si="4"/>
        <v>656.61599219999982</v>
      </c>
      <c r="V37" s="24">
        <f t="shared" si="4"/>
        <v>594.29855492000002</v>
      </c>
      <c r="W37" s="24">
        <f t="shared" si="4"/>
        <v>681.33161460000008</v>
      </c>
      <c r="X37" s="24">
        <f t="shared" si="4"/>
        <v>905.62155068000027</v>
      </c>
      <c r="Y37" s="24">
        <f t="shared" si="4"/>
        <v>835.51222400000006</v>
      </c>
      <c r="Z37" s="24">
        <f t="shared" si="4"/>
        <v>716.72784400000012</v>
      </c>
      <c r="AA37" s="24">
        <f t="shared" si="4"/>
        <v>803.77414400000021</v>
      </c>
      <c r="AB37" s="24">
        <f t="shared" si="4"/>
        <v>780.48223600000006</v>
      </c>
      <c r="AC37" s="24">
        <f t="shared" si="4"/>
        <v>772.11938399999997</v>
      </c>
      <c r="AD37" s="24">
        <f t="shared" si="4"/>
        <v>857.47631200000001</v>
      </c>
      <c r="AE37" s="24">
        <f t="shared" si="4"/>
        <v>1063.7603319999998</v>
      </c>
      <c r="AF37" s="24">
        <f t="shared" si="4"/>
        <v>877.97666800000002</v>
      </c>
      <c r="AG37" s="24">
        <f t="shared" si="4"/>
        <v>132.40621200000001</v>
      </c>
      <c r="AH37" s="24">
        <f t="shared" si="4"/>
        <v>1006.257566</v>
      </c>
      <c r="AI37" s="24">
        <f t="shared" si="4"/>
        <v>717.29025200000001</v>
      </c>
      <c r="AJ37" s="24">
        <f t="shared" si="4"/>
        <v>741.65283399999998</v>
      </c>
    </row>
    <row r="38" spans="1:36">
      <c r="A38" s="37"/>
      <c r="D38" t="str">
        <f>D23</f>
        <v>Domestic transport</v>
      </c>
      <c r="E38" s="24">
        <f t="shared" ref="E38:AJ38" si="5">E23</f>
        <v>3038.3967467573534</v>
      </c>
      <c r="F38" s="24">
        <f t="shared" si="5"/>
        <v>2847.7271074604273</v>
      </c>
      <c r="G38" s="24">
        <f t="shared" si="5"/>
        <v>2537.1857222399676</v>
      </c>
      <c r="H38" s="24">
        <f t="shared" si="5"/>
        <v>2328.4873628124792</v>
      </c>
      <c r="I38" s="24">
        <f t="shared" si="5"/>
        <v>2207.7250196192012</v>
      </c>
      <c r="J38" s="24">
        <f t="shared" si="5"/>
        <v>2104.8650012563012</v>
      </c>
      <c r="K38" s="24">
        <f t="shared" si="5"/>
        <v>2069.8054594435152</v>
      </c>
      <c r="L38" s="24">
        <f t="shared" si="5"/>
        <v>2062.1484971817031</v>
      </c>
      <c r="M38" s="24">
        <f t="shared" si="5"/>
        <v>2034.7651255559576</v>
      </c>
      <c r="N38" s="24">
        <f t="shared" si="5"/>
        <v>1999.4374502182143</v>
      </c>
      <c r="O38" s="24">
        <f t="shared" si="5"/>
        <v>2213.305986895039</v>
      </c>
      <c r="P38" s="24">
        <f t="shared" si="5"/>
        <v>2614.0857198520703</v>
      </c>
      <c r="Q38" s="24">
        <f t="shared" si="5"/>
        <v>2692.873903397598</v>
      </c>
      <c r="R38" s="24">
        <f t="shared" si="5"/>
        <v>2841.3344601105027</v>
      </c>
      <c r="S38" s="24">
        <f t="shared" si="5"/>
        <v>2982.6685703716917</v>
      </c>
      <c r="T38" s="24">
        <f t="shared" si="5"/>
        <v>3109.6480792031748</v>
      </c>
      <c r="U38" s="24">
        <f t="shared" si="5"/>
        <v>3423.887697489065</v>
      </c>
      <c r="V38" s="24">
        <f t="shared" si="5"/>
        <v>3870.5730386864739</v>
      </c>
      <c r="W38" s="24">
        <f t="shared" si="5"/>
        <v>3655.4899794205417</v>
      </c>
      <c r="X38" s="24">
        <f t="shared" si="5"/>
        <v>3204.0227193787541</v>
      </c>
      <c r="Y38" s="24">
        <f t="shared" si="5"/>
        <v>3275.9339588488506</v>
      </c>
      <c r="Z38" s="24">
        <f t="shared" si="5"/>
        <v>2913.2001484726893</v>
      </c>
      <c r="AA38" s="24">
        <f t="shared" si="5"/>
        <v>2810.042579222571</v>
      </c>
      <c r="AB38" s="24">
        <f t="shared" si="5"/>
        <v>2846.1036013772818</v>
      </c>
      <c r="AC38" s="24">
        <f t="shared" si="5"/>
        <v>2969.427587905348</v>
      </c>
      <c r="AD38" s="24">
        <f t="shared" si="5"/>
        <v>3148.7951485666008</v>
      </c>
      <c r="AE38" s="24">
        <f t="shared" si="5"/>
        <v>3167.7967238387196</v>
      </c>
      <c r="AF38" s="24">
        <f t="shared" si="5"/>
        <v>3320.5862916882484</v>
      </c>
      <c r="AG38" s="24">
        <f t="shared" si="5"/>
        <v>3349.5628724707035</v>
      </c>
      <c r="AH38" s="24">
        <f t="shared" si="5"/>
        <v>3329.8264870741932</v>
      </c>
      <c r="AI38" s="24">
        <f t="shared" si="5"/>
        <v>3107.9595847813007</v>
      </c>
      <c r="AJ38" s="24">
        <f t="shared" si="5"/>
        <v>3227.9038582535159</v>
      </c>
    </row>
    <row r="39" spans="1:36">
      <c r="A39" s="37"/>
      <c r="D39" t="str">
        <f>D28</f>
        <v>Energy supply</v>
      </c>
      <c r="E39" s="24">
        <f t="shared" ref="E39:AJ40" si="6">E28</f>
        <v>6594.338304196669</v>
      </c>
      <c r="F39" s="24">
        <f t="shared" si="6"/>
        <v>6070.8455877419992</v>
      </c>
      <c r="G39" s="24">
        <f t="shared" si="6"/>
        <v>5180.5528593965</v>
      </c>
      <c r="H39" s="24">
        <f t="shared" si="6"/>
        <v>4264.5741422431283</v>
      </c>
      <c r="I39" s="24">
        <f t="shared" si="6"/>
        <v>3983.5251676821235</v>
      </c>
      <c r="J39" s="24">
        <f t="shared" si="6"/>
        <v>3649.2435583129973</v>
      </c>
      <c r="K39" s="24">
        <f t="shared" si="6"/>
        <v>3767.8386920272642</v>
      </c>
      <c r="L39" s="24">
        <f t="shared" si="6"/>
        <v>3514.8779989999894</v>
      </c>
      <c r="M39" s="24">
        <f t="shared" si="6"/>
        <v>3569.9858403552607</v>
      </c>
      <c r="N39" s="24">
        <f t="shared" si="6"/>
        <v>3135.9036561619027</v>
      </c>
      <c r="O39" s="24">
        <f t="shared" si="6"/>
        <v>2670.4351470283227</v>
      </c>
      <c r="P39" s="24">
        <f t="shared" si="6"/>
        <v>2610.7460994803032</v>
      </c>
      <c r="Q39" s="24">
        <f t="shared" si="6"/>
        <v>2513.9607737762831</v>
      </c>
      <c r="R39" s="24">
        <f t="shared" si="6"/>
        <v>2406.1583450025082</v>
      </c>
      <c r="S39" s="24">
        <f t="shared" si="6"/>
        <v>2212.8620515371135</v>
      </c>
      <c r="T39" s="24">
        <f t="shared" si="6"/>
        <v>2218.1607596320764</v>
      </c>
      <c r="U39" s="24">
        <f t="shared" si="6"/>
        <v>2203.5428365623848</v>
      </c>
      <c r="V39" s="24">
        <f t="shared" si="6"/>
        <v>2076.2528808784878</v>
      </c>
      <c r="W39" s="24">
        <f t="shared" si="6"/>
        <v>2051.2300427335435</v>
      </c>
      <c r="X39" s="24">
        <f t="shared" si="6"/>
        <v>1995.0845484173396</v>
      </c>
      <c r="Y39" s="24">
        <f t="shared" si="6"/>
        <v>2376.2577914469207</v>
      </c>
      <c r="Z39" s="24">
        <f t="shared" si="6"/>
        <v>2164.2108130483757</v>
      </c>
      <c r="AA39" s="24">
        <f t="shared" si="6"/>
        <v>1967.2185094828847</v>
      </c>
      <c r="AB39" s="24">
        <f t="shared" si="6"/>
        <v>2062.6008696042059</v>
      </c>
      <c r="AC39" s="24">
        <f t="shared" si="6"/>
        <v>1845.5560946193129</v>
      </c>
      <c r="AD39" s="24">
        <f t="shared" si="6"/>
        <v>1887.568257455506</v>
      </c>
      <c r="AE39" s="24">
        <f t="shared" si="6"/>
        <v>1984.9585484265624</v>
      </c>
      <c r="AF39" s="24">
        <f t="shared" si="6"/>
        <v>1718.7167104889909</v>
      </c>
      <c r="AG39" s="24">
        <f t="shared" si="6"/>
        <v>2033.8726088393751</v>
      </c>
      <c r="AH39" s="24">
        <f t="shared" si="6"/>
        <v>1933.4187181128095</v>
      </c>
      <c r="AI39" s="24">
        <f t="shared" si="6"/>
        <v>1479.9235758201355</v>
      </c>
      <c r="AJ39" s="24">
        <f t="shared" si="6"/>
        <v>1546.7714746586994</v>
      </c>
    </row>
    <row r="40" spans="1:36">
      <c r="A40" s="37"/>
      <c r="D40" t="str">
        <f>D29</f>
        <v>Residential and commercial</v>
      </c>
      <c r="E40" s="24">
        <f t="shared" si="6"/>
        <v>4279.4740205294329</v>
      </c>
      <c r="F40" s="24">
        <f t="shared" si="6"/>
        <v>4446.3702711319074</v>
      </c>
      <c r="G40" s="24">
        <f t="shared" si="6"/>
        <v>3688.1451587250986</v>
      </c>
      <c r="H40" s="24">
        <f t="shared" si="6"/>
        <v>3137.4538311081169</v>
      </c>
      <c r="I40" s="24">
        <f t="shared" si="6"/>
        <v>2132.0008251024847</v>
      </c>
      <c r="J40" s="24">
        <f t="shared" si="6"/>
        <v>1496.5733772051872</v>
      </c>
      <c r="K40" s="24">
        <f t="shared" si="6"/>
        <v>1526.4219268116387</v>
      </c>
      <c r="L40" s="24">
        <f t="shared" si="6"/>
        <v>1321.0829670243277</v>
      </c>
      <c r="M40" s="24">
        <f t="shared" si="6"/>
        <v>1164.9022746559203</v>
      </c>
      <c r="N40" s="24">
        <f t="shared" si="6"/>
        <v>1134.7812217960798</v>
      </c>
      <c r="O40" s="24">
        <f t="shared" si="6"/>
        <v>1037.6424947783926</v>
      </c>
      <c r="P40" s="24">
        <f t="shared" si="6"/>
        <v>1193.7393725495497</v>
      </c>
      <c r="Q40" s="24">
        <f t="shared" si="6"/>
        <v>1181.5927157579058</v>
      </c>
      <c r="R40" s="24">
        <f t="shared" si="6"/>
        <v>1237.5943604320944</v>
      </c>
      <c r="S40" s="24">
        <f t="shared" si="6"/>
        <v>1277.7230182905887</v>
      </c>
      <c r="T40" s="24">
        <f t="shared" si="6"/>
        <v>1262.2738102243125</v>
      </c>
      <c r="U40" s="24">
        <f t="shared" si="6"/>
        <v>1301.5971967185615</v>
      </c>
      <c r="V40" s="24">
        <f t="shared" si="6"/>
        <v>1324.0301372223867</v>
      </c>
      <c r="W40" s="24">
        <f t="shared" si="6"/>
        <v>1257.9041045224953</v>
      </c>
      <c r="X40" s="24">
        <f t="shared" si="6"/>
        <v>1276.353128026678</v>
      </c>
      <c r="Y40" s="24">
        <f t="shared" si="6"/>
        <v>1337.3847369423418</v>
      </c>
      <c r="Z40" s="24">
        <f t="shared" si="6"/>
        <v>1226.2457445506971</v>
      </c>
      <c r="AA40" s="24">
        <f t="shared" si="6"/>
        <v>1184.473183127772</v>
      </c>
      <c r="AB40" s="24">
        <f t="shared" si="6"/>
        <v>1127.3897901505693</v>
      </c>
      <c r="AC40" s="24">
        <f t="shared" si="6"/>
        <v>1112.3336908697861</v>
      </c>
      <c r="AD40" s="24">
        <f t="shared" si="6"/>
        <v>1037.920795535252</v>
      </c>
      <c r="AE40" s="24">
        <f t="shared" si="6"/>
        <v>1031.5189340826478</v>
      </c>
      <c r="AF40" s="24">
        <f t="shared" si="6"/>
        <v>1057.6576112482007</v>
      </c>
      <c r="AG40" s="24">
        <f t="shared" si="6"/>
        <v>1067.9507992580302</v>
      </c>
      <c r="AH40" s="24">
        <f t="shared" si="6"/>
        <v>994.28309938264715</v>
      </c>
      <c r="AI40" s="24">
        <f t="shared" si="6"/>
        <v>999.31464276893666</v>
      </c>
      <c r="AJ40" s="24">
        <f t="shared" si="6"/>
        <v>1061.3564254606799</v>
      </c>
    </row>
    <row r="41" spans="1:36">
      <c r="A41" s="37"/>
      <c r="D41" t="str">
        <f>D22</f>
        <v>Agriculture</v>
      </c>
      <c r="E41" s="24">
        <f t="shared" ref="E41:AJ41" si="7">E22</f>
        <v>5030.4777094636638</v>
      </c>
      <c r="F41" s="24">
        <f t="shared" si="7"/>
        <v>4646.5087992034214</v>
      </c>
      <c r="G41" s="24">
        <f t="shared" si="7"/>
        <v>3589.3342226740479</v>
      </c>
      <c r="H41" s="24">
        <f t="shared" si="7"/>
        <v>2476.8533854531697</v>
      </c>
      <c r="I41" s="24">
        <f t="shared" si="7"/>
        <v>2182.8080484351776</v>
      </c>
      <c r="J41" s="24">
        <f t="shared" si="7"/>
        <v>2030.4537987802071</v>
      </c>
      <c r="K41" s="24">
        <f t="shared" si="7"/>
        <v>1983.6218673981361</v>
      </c>
      <c r="L41" s="24">
        <f t="shared" si="7"/>
        <v>1962.860500574865</v>
      </c>
      <c r="M41" s="24">
        <f t="shared" si="7"/>
        <v>1854.2362998650283</v>
      </c>
      <c r="N41" s="24">
        <f t="shared" si="7"/>
        <v>1656.8278376654857</v>
      </c>
      <c r="O41" s="24">
        <f t="shared" si="7"/>
        <v>1680.5543060691541</v>
      </c>
      <c r="P41" s="24">
        <f t="shared" si="7"/>
        <v>1789.5214894368755</v>
      </c>
      <c r="Q41" s="24">
        <f t="shared" si="7"/>
        <v>1764.4743988418861</v>
      </c>
      <c r="R41" s="24">
        <f t="shared" si="7"/>
        <v>1803.907675720503</v>
      </c>
      <c r="S41" s="24">
        <f t="shared" si="7"/>
        <v>1728.833943867161</v>
      </c>
      <c r="T41" s="24">
        <f t="shared" si="7"/>
        <v>1790.8367396846859</v>
      </c>
      <c r="U41" s="24">
        <f t="shared" si="7"/>
        <v>1792.1009092887464</v>
      </c>
      <c r="V41" s="24">
        <f t="shared" si="7"/>
        <v>1874.3713517594972</v>
      </c>
      <c r="W41" s="24">
        <f t="shared" si="7"/>
        <v>1835.4956367687741</v>
      </c>
      <c r="X41" s="24">
        <f t="shared" si="7"/>
        <v>1854.5090687484108</v>
      </c>
      <c r="Y41" s="24">
        <f t="shared" si="7"/>
        <v>1870.0663858421733</v>
      </c>
      <c r="Z41" s="24">
        <f t="shared" si="7"/>
        <v>1883.7251566720843</v>
      </c>
      <c r="AA41" s="24">
        <f t="shared" si="7"/>
        <v>1962.7210520749891</v>
      </c>
      <c r="AB41" s="24">
        <f t="shared" si="7"/>
        <v>2025.7046599615733</v>
      </c>
      <c r="AC41" s="24">
        <f t="shared" si="7"/>
        <v>2105.3387441055393</v>
      </c>
      <c r="AD41" s="24">
        <f t="shared" si="7"/>
        <v>2151.4654945819025</v>
      </c>
      <c r="AE41" s="24">
        <f t="shared" si="7"/>
        <v>2163.2663267234402</v>
      </c>
      <c r="AF41" s="24">
        <f t="shared" si="7"/>
        <v>2176.6616653546425</v>
      </c>
      <c r="AG41" s="24">
        <f t="shared" si="7"/>
        <v>2096.4117370306108</v>
      </c>
      <c r="AH41" s="24">
        <f t="shared" si="7"/>
        <v>2198.3568462467929</v>
      </c>
      <c r="AI41" s="24">
        <f t="shared" si="7"/>
        <v>2250.414362452349</v>
      </c>
      <c r="AJ41" s="24">
        <f t="shared" si="7"/>
        <v>2252.9560061446427</v>
      </c>
    </row>
    <row r="42" spans="1:36">
      <c r="A42" s="37"/>
      <c r="D42" t="str">
        <f>D26</f>
        <v>International Aviation</v>
      </c>
      <c r="E42" s="24">
        <f t="shared" ref="E42:AJ42" si="8">E26</f>
        <v>222.8136768</v>
      </c>
      <c r="F42" s="24">
        <f t="shared" si="8"/>
        <v>301.26919680000009</v>
      </c>
      <c r="G42" s="24">
        <f t="shared" si="8"/>
        <v>84.731961599999991</v>
      </c>
      <c r="H42" s="24">
        <f t="shared" si="8"/>
        <v>84.731961599999991</v>
      </c>
      <c r="I42" s="24">
        <f t="shared" si="8"/>
        <v>78.455520000000007</v>
      </c>
      <c r="J42" s="24">
        <f t="shared" si="8"/>
        <v>78.455520000000007</v>
      </c>
      <c r="K42" s="24">
        <f t="shared" si="8"/>
        <v>100.42306559999997</v>
      </c>
      <c r="L42" s="24">
        <f t="shared" si="8"/>
        <v>100.42306559999997</v>
      </c>
      <c r="M42" s="24">
        <f t="shared" si="8"/>
        <v>91.008403200000004</v>
      </c>
      <c r="N42" s="24">
        <f t="shared" si="8"/>
        <v>91.008403200000004</v>
      </c>
      <c r="O42" s="24">
        <f t="shared" si="8"/>
        <v>81.593740800000006</v>
      </c>
      <c r="P42" s="24">
        <f t="shared" si="8"/>
        <v>81.593740800000006</v>
      </c>
      <c r="Q42" s="24">
        <f t="shared" si="8"/>
        <v>84.731961599999991</v>
      </c>
      <c r="R42" s="24">
        <f t="shared" si="8"/>
        <v>122.41894235999997</v>
      </c>
      <c r="S42" s="24">
        <f t="shared" si="8"/>
        <v>148.81339394983715</v>
      </c>
      <c r="T42" s="24">
        <f t="shared" si="8"/>
        <v>180.43329214226944</v>
      </c>
      <c r="U42" s="24">
        <f t="shared" si="8"/>
        <v>202.53191524670342</v>
      </c>
      <c r="V42" s="24">
        <f t="shared" si="8"/>
        <v>246.96137835691886</v>
      </c>
      <c r="W42" s="24">
        <f t="shared" si="8"/>
        <v>297.06453464290774</v>
      </c>
      <c r="X42" s="24">
        <f t="shared" si="8"/>
        <v>313.60537774589181</v>
      </c>
      <c r="Y42" s="24">
        <f t="shared" si="8"/>
        <v>359.86570570667976</v>
      </c>
      <c r="Z42" s="24">
        <f t="shared" si="8"/>
        <v>361.02680526115711</v>
      </c>
      <c r="AA42" s="24">
        <f t="shared" si="8"/>
        <v>365.4795832938035</v>
      </c>
      <c r="AB42" s="24">
        <f t="shared" si="8"/>
        <v>377.11115179075648</v>
      </c>
      <c r="AC42" s="24">
        <f t="shared" si="8"/>
        <v>336.5876576703231</v>
      </c>
      <c r="AD42" s="24">
        <f t="shared" si="8"/>
        <v>330.29187750210934</v>
      </c>
      <c r="AE42" s="24">
        <f t="shared" si="8"/>
        <v>375.9380453631573</v>
      </c>
      <c r="AF42" s="24">
        <f t="shared" si="8"/>
        <v>430.47005051543732</v>
      </c>
      <c r="AG42" s="24">
        <f t="shared" si="8"/>
        <v>471.39625309333894</v>
      </c>
      <c r="AH42" s="24">
        <f t="shared" si="8"/>
        <v>485.74486049833911</v>
      </c>
      <c r="AI42" s="24">
        <f t="shared" si="8"/>
        <v>179.67965634473131</v>
      </c>
      <c r="AJ42" s="24">
        <f t="shared" si="8"/>
        <v>240.84479573328866</v>
      </c>
    </row>
    <row r="43" spans="1:36">
      <c r="A43" s="37"/>
      <c r="D43" t="str">
        <f>D31</f>
        <v>Other combustion</v>
      </c>
      <c r="E43" s="24">
        <f t="shared" ref="E43:AJ43" si="9">E31</f>
        <v>1693.6558680566848</v>
      </c>
      <c r="F43" s="24">
        <f t="shared" si="9"/>
        <v>1739.0420996251069</v>
      </c>
      <c r="G43" s="24">
        <f t="shared" si="9"/>
        <v>769.35444451643184</v>
      </c>
      <c r="H43" s="24">
        <f t="shared" si="9"/>
        <v>675.04746086567945</v>
      </c>
      <c r="I43" s="24">
        <f t="shared" si="9"/>
        <v>621.67492064734358</v>
      </c>
      <c r="J43" s="24">
        <f t="shared" si="9"/>
        <v>485.12836053478253</v>
      </c>
      <c r="K43" s="24">
        <f t="shared" si="9"/>
        <v>483.81200749607063</v>
      </c>
      <c r="L43" s="24">
        <f t="shared" si="9"/>
        <v>424.43362171186737</v>
      </c>
      <c r="M43" s="24">
        <f t="shared" si="9"/>
        <v>363.15630564791627</v>
      </c>
      <c r="N43" s="24">
        <f t="shared" si="9"/>
        <v>374.31252605611905</v>
      </c>
      <c r="O43" s="24">
        <f t="shared" si="9"/>
        <v>366.08498789508229</v>
      </c>
      <c r="P43" s="24">
        <f t="shared" si="9"/>
        <v>399.77324950383922</v>
      </c>
      <c r="Q43" s="24">
        <f t="shared" si="9"/>
        <v>381.36308954131988</v>
      </c>
      <c r="R43" s="24">
        <f t="shared" si="9"/>
        <v>428.43521798262242</v>
      </c>
      <c r="S43" s="24">
        <f t="shared" si="9"/>
        <v>448.49871717985042</v>
      </c>
      <c r="T43" s="24">
        <f t="shared" si="9"/>
        <v>438.64166323728654</v>
      </c>
      <c r="U43" s="24">
        <f t="shared" si="9"/>
        <v>449.38321945826539</v>
      </c>
      <c r="V43" s="24">
        <f t="shared" si="9"/>
        <v>446.25774579795245</v>
      </c>
      <c r="W43" s="24">
        <f t="shared" si="9"/>
        <v>398.10584168517454</v>
      </c>
      <c r="X43" s="24">
        <f t="shared" si="9"/>
        <v>400.70055977446032</v>
      </c>
      <c r="Y43" s="24">
        <f t="shared" si="9"/>
        <v>452.04706922966329</v>
      </c>
      <c r="Z43" s="24">
        <f t="shared" si="9"/>
        <v>453.40163229142092</v>
      </c>
      <c r="AA43" s="24">
        <f t="shared" si="9"/>
        <v>433.05708434334224</v>
      </c>
      <c r="AB43" s="24">
        <f t="shared" si="9"/>
        <v>437.88332498315395</v>
      </c>
      <c r="AC43" s="24">
        <f t="shared" si="9"/>
        <v>445.59286067508668</v>
      </c>
      <c r="AD43" s="24">
        <f t="shared" si="9"/>
        <v>451.28930039945243</v>
      </c>
      <c r="AE43" s="24">
        <f t="shared" si="9"/>
        <v>483.50783865832238</v>
      </c>
      <c r="AF43" s="24">
        <f t="shared" si="9"/>
        <v>518.60712027429065</v>
      </c>
      <c r="AG43" s="24">
        <f t="shared" si="9"/>
        <v>510.56598495747579</v>
      </c>
      <c r="AH43" s="24">
        <f t="shared" si="9"/>
        <v>557.39340212038701</v>
      </c>
      <c r="AI43" s="24">
        <f t="shared" si="9"/>
        <v>564.28341721704476</v>
      </c>
      <c r="AJ43" s="24">
        <f t="shared" si="9"/>
        <v>559.78697411499991</v>
      </c>
    </row>
    <row r="44" spans="1:36">
      <c r="A44" s="37"/>
      <c r="D44" t="str">
        <f>D25</f>
        <v>Waste</v>
      </c>
      <c r="E44" s="24">
        <f t="shared" ref="E44:AJ45" si="10">E25</f>
        <v>805.0318043061834</v>
      </c>
      <c r="F44" s="24">
        <f t="shared" si="10"/>
        <v>837.75914379948767</v>
      </c>
      <c r="G44" s="24">
        <f t="shared" si="10"/>
        <v>793.14543843130593</v>
      </c>
      <c r="H44" s="24">
        <f t="shared" si="10"/>
        <v>708.91168901534559</v>
      </c>
      <c r="I44" s="24">
        <f t="shared" si="10"/>
        <v>693.29611970825761</v>
      </c>
      <c r="J44" s="24">
        <f t="shared" si="10"/>
        <v>702.49916749212593</v>
      </c>
      <c r="K44" s="24">
        <f t="shared" si="10"/>
        <v>707.02859066475582</v>
      </c>
      <c r="L44" s="24">
        <f t="shared" si="10"/>
        <v>724.02658524047092</v>
      </c>
      <c r="M44" s="24">
        <f t="shared" si="10"/>
        <v>735.3123917132358</v>
      </c>
      <c r="N44" s="24">
        <f t="shared" si="10"/>
        <v>744.57194059312928</v>
      </c>
      <c r="O44" s="24">
        <f t="shared" si="10"/>
        <v>764.58823842702031</v>
      </c>
      <c r="P44" s="24">
        <f t="shared" si="10"/>
        <v>786.48736390539727</v>
      </c>
      <c r="Q44" s="24">
        <f t="shared" si="10"/>
        <v>762.39706245940931</v>
      </c>
      <c r="R44" s="24">
        <f t="shared" si="10"/>
        <v>727.94207796909791</v>
      </c>
      <c r="S44" s="24">
        <f t="shared" si="10"/>
        <v>692.68633119726223</v>
      </c>
      <c r="T44" s="24">
        <f t="shared" si="10"/>
        <v>686.51075380917007</v>
      </c>
      <c r="U44" s="24">
        <f t="shared" si="10"/>
        <v>675.278664700327</v>
      </c>
      <c r="V44" s="24">
        <f t="shared" si="10"/>
        <v>685.13911677415399</v>
      </c>
      <c r="W44" s="24">
        <f t="shared" si="10"/>
        <v>715.658585398485</v>
      </c>
      <c r="X44" s="24">
        <f t="shared" si="10"/>
        <v>722.11153890678349</v>
      </c>
      <c r="Y44" s="24">
        <f t="shared" si="10"/>
        <v>713.53535764107221</v>
      </c>
      <c r="Z44" s="24">
        <f t="shared" si="10"/>
        <v>684.03050898993433</v>
      </c>
      <c r="AA44" s="24">
        <f t="shared" si="10"/>
        <v>678.86991419549759</v>
      </c>
      <c r="AB44" s="24">
        <f t="shared" si="10"/>
        <v>667.61070198534628</v>
      </c>
      <c r="AC44" s="24">
        <f t="shared" si="10"/>
        <v>661.14607358366459</v>
      </c>
      <c r="AD44" s="24">
        <f t="shared" si="10"/>
        <v>616.73272180409617</v>
      </c>
      <c r="AE44" s="24">
        <f t="shared" si="10"/>
        <v>628.61125835179189</v>
      </c>
      <c r="AF44" s="24">
        <f t="shared" si="10"/>
        <v>581.01479360158203</v>
      </c>
      <c r="AG44" s="24">
        <f t="shared" si="10"/>
        <v>585.63830354840718</v>
      </c>
      <c r="AH44" s="24">
        <f t="shared" si="10"/>
        <v>575.75756013185901</v>
      </c>
      <c r="AI44" s="24">
        <f t="shared" si="10"/>
        <v>574.99294355424922</v>
      </c>
      <c r="AJ44" s="24">
        <f t="shared" si="10"/>
        <v>564.99412284293828</v>
      </c>
    </row>
    <row r="45" spans="1:36">
      <c r="A45" s="37"/>
      <c r="D45" t="s">
        <v>627</v>
      </c>
      <c r="E45" s="24">
        <f t="shared" si="10"/>
        <v>222.8136768</v>
      </c>
      <c r="F45" s="24">
        <f t="shared" si="10"/>
        <v>301.26919680000009</v>
      </c>
      <c r="G45" s="24">
        <f t="shared" si="10"/>
        <v>84.731961599999991</v>
      </c>
      <c r="H45" s="24">
        <f t="shared" si="10"/>
        <v>84.731961599999991</v>
      </c>
      <c r="I45" s="24">
        <f t="shared" si="10"/>
        <v>78.455520000000007</v>
      </c>
      <c r="J45" s="24">
        <f t="shared" si="10"/>
        <v>78.455520000000007</v>
      </c>
      <c r="K45" s="24">
        <f t="shared" si="10"/>
        <v>100.42306559999997</v>
      </c>
      <c r="L45" s="24">
        <f t="shared" si="10"/>
        <v>100.42306559999997</v>
      </c>
      <c r="M45" s="24">
        <f t="shared" si="10"/>
        <v>91.008403200000004</v>
      </c>
      <c r="N45" s="24">
        <f t="shared" si="10"/>
        <v>91.008403200000004</v>
      </c>
      <c r="O45" s="24">
        <f t="shared" si="10"/>
        <v>81.593740800000006</v>
      </c>
      <c r="P45" s="24">
        <f t="shared" si="10"/>
        <v>81.593740800000006</v>
      </c>
      <c r="Q45" s="24">
        <f t="shared" si="10"/>
        <v>84.731961599999991</v>
      </c>
      <c r="R45" s="24">
        <f t="shared" si="10"/>
        <v>122.41894235999997</v>
      </c>
      <c r="S45" s="24">
        <f t="shared" si="10"/>
        <v>148.81339394983715</v>
      </c>
      <c r="T45" s="24">
        <f t="shared" si="10"/>
        <v>180.43329214226944</v>
      </c>
      <c r="U45" s="24">
        <f t="shared" si="10"/>
        <v>202.53191524670342</v>
      </c>
      <c r="V45" s="24">
        <f t="shared" si="10"/>
        <v>246.96137835691886</v>
      </c>
      <c r="W45" s="24">
        <f t="shared" si="10"/>
        <v>297.06453464290774</v>
      </c>
      <c r="X45" s="24">
        <f t="shared" si="10"/>
        <v>313.60537774589181</v>
      </c>
      <c r="Y45" s="24">
        <f t="shared" si="10"/>
        <v>359.86570570667976</v>
      </c>
      <c r="Z45" s="24">
        <f t="shared" si="10"/>
        <v>361.02680526115711</v>
      </c>
      <c r="AA45" s="24">
        <f t="shared" si="10"/>
        <v>365.4795832938035</v>
      </c>
      <c r="AB45" s="24">
        <f t="shared" si="10"/>
        <v>377.11115179075648</v>
      </c>
      <c r="AC45" s="24">
        <f t="shared" si="10"/>
        <v>336.5876576703231</v>
      </c>
      <c r="AD45" s="24">
        <f t="shared" si="10"/>
        <v>330.29187750210934</v>
      </c>
      <c r="AE45" s="24">
        <f t="shared" si="10"/>
        <v>375.9380453631573</v>
      </c>
      <c r="AF45" s="24">
        <f t="shared" si="10"/>
        <v>430.47005051543732</v>
      </c>
      <c r="AG45" s="24">
        <f t="shared" si="10"/>
        <v>471.39625309333894</v>
      </c>
      <c r="AH45" s="24">
        <f t="shared" si="10"/>
        <v>485.74486049833911</v>
      </c>
      <c r="AI45" s="24">
        <f t="shared" si="10"/>
        <v>179.67965634473131</v>
      </c>
      <c r="AJ45" s="24">
        <f t="shared" si="10"/>
        <v>240.84479573328866</v>
      </c>
    </row>
    <row r="46" spans="1:36" s="59" customFormat="1" ht="15" thickBot="1">
      <c r="A46" s="38"/>
      <c r="C46" s="71"/>
    </row>
  </sheetData>
  <mergeCells count="3">
    <mergeCell ref="C22:C31"/>
    <mergeCell ref="B22:B31"/>
    <mergeCell ref="A22:A31"/>
  </mergeCells>
  <pageMargins left="0.7" right="0.7" top="0.75" bottom="0.75" header="0.3" footer="0.3"/>
  <legacyDrawing r:id="rId1"/>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4138B2-33ED-4CD5-A070-EBFF5D4C8530}">
  <dimension ref="A1:AJ46"/>
  <sheetViews>
    <sheetView zoomScale="50" zoomScaleNormal="50" workbookViewId="0">
      <selection activeCell="N12" sqref="N12"/>
    </sheetView>
  </sheetViews>
  <sheetFormatPr defaultRowHeight="14.4"/>
  <cols>
    <col min="1" max="1" width="35.5546875" bestFit="1" customWidth="1"/>
    <col min="2" max="2" width="24.33203125" bestFit="1" customWidth="1"/>
    <col min="3" max="3" width="11.33203125" style="32" customWidth="1"/>
    <col min="4" max="4" width="13.21875" customWidth="1"/>
    <col min="5" max="5" width="13.88671875" bestFit="1" customWidth="1"/>
  </cols>
  <sheetData>
    <row r="1" spans="1:5">
      <c r="B1">
        <v>1000</v>
      </c>
    </row>
    <row r="3" spans="1:5" ht="15" thickBot="1">
      <c r="B3" t="s">
        <v>167</v>
      </c>
    </row>
    <row r="4" spans="1:5" ht="29.4" thickBot="1">
      <c r="A4" s="63" t="s">
        <v>184</v>
      </c>
      <c r="B4" s="67">
        <v>2019</v>
      </c>
      <c r="C4" s="140" t="s">
        <v>410</v>
      </c>
      <c r="D4" s="62" t="s">
        <v>411</v>
      </c>
      <c r="E4" s="135" t="s">
        <v>424</v>
      </c>
    </row>
    <row r="5" spans="1:5">
      <c r="A5" s="37" t="s">
        <v>412</v>
      </c>
      <c r="B5" s="136">
        <f t="shared" ref="B5:B6" si="0">AH35/$B$1</f>
        <v>1.2961108314650711</v>
      </c>
      <c r="C5" s="138">
        <f t="shared" ref="C5:C15" si="1">B5/$B$16</f>
        <v>5.9855890354852628E-2</v>
      </c>
      <c r="D5" s="105">
        <v>0.1</v>
      </c>
      <c r="E5" s="129">
        <v>1</v>
      </c>
    </row>
    <row r="6" spans="1:5">
      <c r="A6" s="37" t="s">
        <v>413</v>
      </c>
      <c r="B6" s="136">
        <f t="shared" si="0"/>
        <v>3.0722788558183947</v>
      </c>
      <c r="C6" s="138">
        <f t="shared" si="1"/>
        <v>0.1418813745469063</v>
      </c>
      <c r="D6" s="105">
        <v>0.1</v>
      </c>
      <c r="E6" s="129">
        <v>1</v>
      </c>
    </row>
    <row r="7" spans="1:5">
      <c r="A7" s="37" t="s">
        <v>414</v>
      </c>
      <c r="B7" s="136">
        <f>AH37/$B$1</f>
        <v>0.62198699999999996</v>
      </c>
      <c r="C7" s="138">
        <f t="shared" si="1"/>
        <v>2.8724075727429039E-2</v>
      </c>
      <c r="D7" s="105">
        <v>0.1</v>
      </c>
      <c r="E7" s="129">
        <v>1</v>
      </c>
    </row>
    <row r="8" spans="1:5">
      <c r="A8" s="37" t="s">
        <v>415</v>
      </c>
      <c r="B8" s="136">
        <f t="shared" ref="B8:B15" si="2">AH38/$B$1</f>
        <v>6.2851003979060147</v>
      </c>
      <c r="C8" s="138">
        <f t="shared" si="1"/>
        <v>0.29025317214659913</v>
      </c>
      <c r="D8" s="105">
        <v>0.1</v>
      </c>
      <c r="E8" s="129">
        <v>1</v>
      </c>
    </row>
    <row r="9" spans="1:5">
      <c r="A9" s="37" t="s">
        <v>416</v>
      </c>
      <c r="B9" s="136">
        <f t="shared" si="2"/>
        <v>2.8401219181889812</v>
      </c>
      <c r="C9" s="138">
        <f t="shared" si="1"/>
        <v>0.13116009989467839</v>
      </c>
      <c r="D9" s="105">
        <v>0.1</v>
      </c>
      <c r="E9" s="129">
        <v>1</v>
      </c>
    </row>
    <row r="10" spans="1:5">
      <c r="A10" s="37" t="s">
        <v>417</v>
      </c>
      <c r="B10" s="136">
        <f t="shared" si="2"/>
        <v>1.2431599695999997</v>
      </c>
      <c r="C10" s="138">
        <f t="shared" si="1"/>
        <v>5.7410558593827161E-2</v>
      </c>
      <c r="D10" s="105">
        <v>0.1</v>
      </c>
      <c r="E10" s="129">
        <v>1</v>
      </c>
    </row>
    <row r="11" spans="1:5">
      <c r="A11" s="37" t="s">
        <v>418</v>
      </c>
      <c r="B11" s="136">
        <f t="shared" si="2"/>
        <v>4.2869687393455909</v>
      </c>
      <c r="C11" s="138">
        <f t="shared" si="1"/>
        <v>0.19797715178948075</v>
      </c>
      <c r="D11" s="105">
        <v>0.1</v>
      </c>
      <c r="E11" s="129">
        <v>1</v>
      </c>
    </row>
    <row r="12" spans="1:5">
      <c r="A12" s="37" t="s">
        <v>419</v>
      </c>
      <c r="B12" s="136">
        <f t="shared" si="2"/>
        <v>0.37276866800000008</v>
      </c>
      <c r="C12" s="138">
        <f t="shared" si="1"/>
        <v>1.7214886241102879E-2</v>
      </c>
      <c r="D12" s="105">
        <v>0.1</v>
      </c>
      <c r="E12" s="129">
        <v>1</v>
      </c>
    </row>
    <row r="13" spans="1:5">
      <c r="A13" s="37" t="s">
        <v>420</v>
      </c>
      <c r="B13" s="136">
        <f t="shared" si="2"/>
        <v>0.30423010434099423</v>
      </c>
      <c r="C13" s="138">
        <f t="shared" si="1"/>
        <v>1.4049696465769151E-2</v>
      </c>
      <c r="D13" s="105">
        <v>0.1</v>
      </c>
      <c r="E13" s="129">
        <v>1</v>
      </c>
    </row>
    <row r="14" spans="1:5">
      <c r="A14" s="37" t="s">
        <v>421</v>
      </c>
      <c r="B14" s="136">
        <f t="shared" si="2"/>
        <v>0.95836086352890715</v>
      </c>
      <c r="C14" s="138">
        <f t="shared" si="1"/>
        <v>4.425820799825176E-2</v>
      </c>
      <c r="D14" s="105">
        <v>0.1</v>
      </c>
      <c r="E14" s="129">
        <v>1</v>
      </c>
    </row>
    <row r="15" spans="1:5">
      <c r="A15" s="37" t="s">
        <v>422</v>
      </c>
      <c r="B15" s="136">
        <f t="shared" si="2"/>
        <v>0.37276866800000008</v>
      </c>
      <c r="C15" s="138">
        <f t="shared" si="1"/>
        <v>1.7214886241102879E-2</v>
      </c>
      <c r="D15" s="105">
        <v>0.1</v>
      </c>
      <c r="E15" s="129">
        <v>1</v>
      </c>
    </row>
    <row r="16" spans="1:5">
      <c r="A16" s="37" t="s">
        <v>423</v>
      </c>
      <c r="B16" s="136">
        <f>SUM(B5:B15)</f>
        <v>21.653856016193952</v>
      </c>
      <c r="C16" s="138">
        <f>B16/$B$16</f>
        <v>1</v>
      </c>
      <c r="D16" s="105"/>
      <c r="E16" s="129">
        <v>1</v>
      </c>
    </row>
    <row r="17" spans="1:36" ht="15" thickBot="1">
      <c r="A17" s="38"/>
      <c r="B17" s="57"/>
      <c r="C17" s="139">
        <f>SUM(C5:C15)</f>
        <v>1</v>
      </c>
      <c r="D17" s="57"/>
      <c r="E17" s="132"/>
    </row>
    <row r="20" spans="1:36" ht="15" thickBot="1">
      <c r="H20" s="35"/>
    </row>
    <row r="21" spans="1:36" s="98" customFormat="1">
      <c r="A21" s="89"/>
      <c r="B21" s="90"/>
      <c r="C21" s="90"/>
      <c r="D21" s="90"/>
      <c r="E21" s="91" t="s">
        <v>633</v>
      </c>
      <c r="F21" s="91" t="s">
        <v>634</v>
      </c>
      <c r="G21" s="91" t="s">
        <v>635</v>
      </c>
      <c r="H21" s="91" t="s">
        <v>636</v>
      </c>
      <c r="I21" s="91" t="s">
        <v>637</v>
      </c>
      <c r="J21" s="91" t="s">
        <v>638</v>
      </c>
      <c r="K21" s="91" t="s">
        <v>639</v>
      </c>
      <c r="L21" s="91" t="s">
        <v>640</v>
      </c>
      <c r="M21" s="91" t="s">
        <v>641</v>
      </c>
      <c r="N21" s="91" t="s">
        <v>642</v>
      </c>
      <c r="O21" s="91" t="s">
        <v>643</v>
      </c>
      <c r="P21" s="91" t="s">
        <v>644</v>
      </c>
      <c r="Q21" s="91" t="s">
        <v>645</v>
      </c>
      <c r="R21" s="91" t="s">
        <v>646</v>
      </c>
      <c r="S21" s="91" t="s">
        <v>647</v>
      </c>
      <c r="T21" s="91" t="s">
        <v>648</v>
      </c>
      <c r="U21" s="91" t="s">
        <v>649</v>
      </c>
      <c r="V21" s="91" t="s">
        <v>650</v>
      </c>
      <c r="W21" s="91" t="s">
        <v>651</v>
      </c>
      <c r="X21" s="91" t="s">
        <v>652</v>
      </c>
      <c r="Y21" s="91" t="s">
        <v>43</v>
      </c>
      <c r="Z21" s="91" t="s">
        <v>44</v>
      </c>
      <c r="AA21" s="91" t="s">
        <v>45</v>
      </c>
      <c r="AB21" s="91" t="s">
        <v>46</v>
      </c>
      <c r="AC21" s="91" t="s">
        <v>47</v>
      </c>
      <c r="AD21" s="91" t="s">
        <v>48</v>
      </c>
      <c r="AE21" s="91" t="s">
        <v>49</v>
      </c>
      <c r="AF21" s="91" t="s">
        <v>50</v>
      </c>
      <c r="AG21" s="91" t="s">
        <v>51</v>
      </c>
      <c r="AH21" s="91" t="s">
        <v>52</v>
      </c>
      <c r="AI21" s="91" t="s">
        <v>653</v>
      </c>
      <c r="AJ21" s="91" t="s">
        <v>654</v>
      </c>
    </row>
    <row r="22" spans="1:36" s="99" customFormat="1" ht="14.4" customHeight="1">
      <c r="A22" s="167" t="s">
        <v>655</v>
      </c>
      <c r="B22" s="166" t="s">
        <v>656</v>
      </c>
      <c r="C22" s="166" t="s">
        <v>28</v>
      </c>
      <c r="D22" s="84" t="s">
        <v>657</v>
      </c>
      <c r="E22" s="85">
        <v>9000.5638123570698</v>
      </c>
      <c r="F22" s="85">
        <v>8855.0158918093348</v>
      </c>
      <c r="G22" s="85">
        <v>6873.5939475383993</v>
      </c>
      <c r="H22" s="85">
        <v>5516.8128859776616</v>
      </c>
      <c r="I22" s="85">
        <v>4865.4839259095625</v>
      </c>
      <c r="J22" s="85">
        <v>4501.712576204779</v>
      </c>
      <c r="K22" s="85">
        <v>4640.0769145628228</v>
      </c>
      <c r="L22" s="85">
        <v>4670.3038533593699</v>
      </c>
      <c r="M22" s="85">
        <v>4506.3686663803655</v>
      </c>
      <c r="N22" s="85">
        <v>4217.148998861172</v>
      </c>
      <c r="O22" s="85">
        <v>4011.656082332679</v>
      </c>
      <c r="P22" s="85">
        <v>3842.2186982440817</v>
      </c>
      <c r="Q22" s="85">
        <v>3983.5507826770754</v>
      </c>
      <c r="R22" s="85">
        <v>4069.9753483783916</v>
      </c>
      <c r="S22" s="85">
        <v>4118.3358134014825</v>
      </c>
      <c r="T22" s="85">
        <v>4129.7442405312177</v>
      </c>
      <c r="U22" s="85">
        <v>4135.5866756404976</v>
      </c>
      <c r="V22" s="85">
        <v>4274.5237613469435</v>
      </c>
      <c r="W22" s="85">
        <v>4170.4079738670671</v>
      </c>
      <c r="X22" s="85">
        <v>4232.5201257452263</v>
      </c>
      <c r="Y22" s="85">
        <v>4191.1973792426243</v>
      </c>
      <c r="Z22" s="85">
        <v>4225.7808664035838</v>
      </c>
      <c r="AA22" s="85">
        <v>4287.3686883199762</v>
      </c>
      <c r="AB22" s="85">
        <v>4254.528277675945</v>
      </c>
      <c r="AC22" s="85">
        <v>4459.4397010654075</v>
      </c>
      <c r="AD22" s="85">
        <v>4537.6367688702685</v>
      </c>
      <c r="AE22" s="85">
        <v>4444.5596342542785</v>
      </c>
      <c r="AF22" s="85">
        <v>4400.009907429162</v>
      </c>
      <c r="AG22" s="85">
        <v>4265.5506348403442</v>
      </c>
      <c r="AH22" s="85">
        <v>4286.9687393455906</v>
      </c>
      <c r="AI22" s="85">
        <v>4507.7479656648529</v>
      </c>
      <c r="AJ22" s="85">
        <v>4327.7173719518487</v>
      </c>
    </row>
    <row r="23" spans="1:36" s="99" customFormat="1">
      <c r="A23" s="167"/>
      <c r="B23" s="166"/>
      <c r="C23" s="166"/>
      <c r="D23" s="84" t="s">
        <v>620</v>
      </c>
      <c r="E23" s="85">
        <v>5810.6969929540073</v>
      </c>
      <c r="F23" s="85">
        <v>6391.3330629696284</v>
      </c>
      <c r="G23" s="85">
        <v>4231.681728996251</v>
      </c>
      <c r="H23" s="85">
        <v>3225.5471731069824</v>
      </c>
      <c r="I23" s="85">
        <v>2585.3088906918611</v>
      </c>
      <c r="J23" s="85">
        <v>3177.8353198023447</v>
      </c>
      <c r="K23" s="85">
        <v>3490.3769661363799</v>
      </c>
      <c r="L23" s="85">
        <v>3866.9846400034548</v>
      </c>
      <c r="M23" s="85">
        <v>4056.8277836002153</v>
      </c>
      <c r="N23" s="85">
        <v>3588.673208516248</v>
      </c>
      <c r="O23" s="85">
        <v>3215.9678981426009</v>
      </c>
      <c r="P23" s="85">
        <v>3498.3008595866677</v>
      </c>
      <c r="Q23" s="85">
        <v>3602.1878810617254</v>
      </c>
      <c r="R23" s="85">
        <v>3688.1422029599571</v>
      </c>
      <c r="S23" s="85">
        <v>3980.5643262020326</v>
      </c>
      <c r="T23" s="85">
        <v>4194.5691499378863</v>
      </c>
      <c r="U23" s="85">
        <v>4445.8764574868355</v>
      </c>
      <c r="V23" s="85">
        <v>5205.2269991539051</v>
      </c>
      <c r="W23" s="85">
        <v>5173.2348421319093</v>
      </c>
      <c r="X23" s="85">
        <v>4266.4040744832255</v>
      </c>
      <c r="Y23" s="85">
        <v>4382.3558190435606</v>
      </c>
      <c r="Z23" s="85">
        <v>4353.6677277630715</v>
      </c>
      <c r="AA23" s="85">
        <v>4367.031381821309</v>
      </c>
      <c r="AB23" s="85">
        <v>4357.8289307421092</v>
      </c>
      <c r="AC23" s="85">
        <v>4832.9634067801844</v>
      </c>
      <c r="AD23" s="85">
        <v>5085.4064618040775</v>
      </c>
      <c r="AE23" s="85">
        <v>5470.3293828908245</v>
      </c>
      <c r="AF23" s="85">
        <v>5701.7174868903703</v>
      </c>
      <c r="AG23" s="85">
        <v>6069.6418607292308</v>
      </c>
      <c r="AH23" s="85">
        <v>6285.1003979060151</v>
      </c>
      <c r="AI23" s="85">
        <v>6137.9589385096879</v>
      </c>
      <c r="AJ23" s="85">
        <v>6125.0678041644915</v>
      </c>
    </row>
    <row r="24" spans="1:36" s="99" customFormat="1">
      <c r="A24" s="167"/>
      <c r="B24" s="166"/>
      <c r="C24" s="166"/>
      <c r="D24" s="84" t="s">
        <v>658</v>
      </c>
      <c r="E24" s="85">
        <v>10457.481150556257</v>
      </c>
      <c r="F24" s="85">
        <v>10530.193389424687</v>
      </c>
      <c r="G24" s="85">
        <v>5573.7413909314</v>
      </c>
      <c r="H24" s="85">
        <v>3603.7931615653692</v>
      </c>
      <c r="I24" s="85">
        <v>3867.8789251519856</v>
      </c>
      <c r="J24" s="85">
        <v>3851.793578734826</v>
      </c>
      <c r="K24" s="85">
        <v>3996.0850368346491</v>
      </c>
      <c r="L24" s="85">
        <v>3975.2843810334721</v>
      </c>
      <c r="M24" s="85">
        <v>4320.2044740846004</v>
      </c>
      <c r="N24" s="85">
        <v>3908.8266536452202</v>
      </c>
      <c r="O24" s="85">
        <v>3937.3495796211159</v>
      </c>
      <c r="P24" s="85">
        <v>4127.3806393659233</v>
      </c>
      <c r="Q24" s="85">
        <v>4348.9186827325302</v>
      </c>
      <c r="R24" s="85">
        <v>4448.7573603482506</v>
      </c>
      <c r="S24" s="85">
        <v>4695.2975712888683</v>
      </c>
      <c r="T24" s="85">
        <v>4993.188160568292</v>
      </c>
      <c r="U24" s="85">
        <v>5435.0964509807254</v>
      </c>
      <c r="V24" s="85">
        <v>7081.0536822480472</v>
      </c>
      <c r="W24" s="85">
        <v>6342.7903808539595</v>
      </c>
      <c r="X24" s="85">
        <v>3195.1639832762144</v>
      </c>
      <c r="Y24" s="85">
        <v>3294.7376839175395</v>
      </c>
      <c r="Z24" s="85">
        <v>4647.9231779813408</v>
      </c>
      <c r="AA24" s="85">
        <v>4665.5092544253212</v>
      </c>
      <c r="AB24" s="85">
        <v>4161.5035707283942</v>
      </c>
      <c r="AC24" s="85">
        <v>4177.7774206526938</v>
      </c>
      <c r="AD24" s="85">
        <v>4361.4264271560387</v>
      </c>
      <c r="AE24" s="85">
        <v>4183.2299303076898</v>
      </c>
      <c r="AF24" s="85">
        <v>4454.4378344624183</v>
      </c>
      <c r="AG24" s="85">
        <v>4097.6701983181374</v>
      </c>
      <c r="AH24" s="85">
        <v>4368.3896872834657</v>
      </c>
      <c r="AI24" s="85">
        <v>4059.8221092134581</v>
      </c>
      <c r="AJ24" s="85">
        <v>4030.9293170078627</v>
      </c>
    </row>
    <row r="25" spans="1:36" s="99" customFormat="1">
      <c r="A25" s="167"/>
      <c r="B25" s="166"/>
      <c r="C25" s="166"/>
      <c r="D25" s="84" t="s">
        <v>626</v>
      </c>
      <c r="E25" s="85">
        <v>1688.9074896225472</v>
      </c>
      <c r="F25" s="85">
        <v>1717.6111188124407</v>
      </c>
      <c r="G25" s="85">
        <v>1690.0403063043939</v>
      </c>
      <c r="H25" s="85">
        <v>1719.2745671661871</v>
      </c>
      <c r="I25" s="85">
        <v>1696.0656062244759</v>
      </c>
      <c r="J25" s="85">
        <v>1700.8110815296739</v>
      </c>
      <c r="K25" s="85">
        <v>1700.0669125903746</v>
      </c>
      <c r="L25" s="85">
        <v>1720.3303948138628</v>
      </c>
      <c r="M25" s="85">
        <v>1702.4811825640281</v>
      </c>
      <c r="N25" s="85">
        <v>1689.5919711342394</v>
      </c>
      <c r="O25" s="85">
        <v>1687.8876855664355</v>
      </c>
      <c r="P25" s="85">
        <v>1721.2653023257583</v>
      </c>
      <c r="Q25" s="85">
        <v>1718.9512718379569</v>
      </c>
      <c r="R25" s="85">
        <v>1711.3427184940015</v>
      </c>
      <c r="S25" s="85">
        <v>1677.224249923046</v>
      </c>
      <c r="T25" s="85">
        <v>1633.0421875679708</v>
      </c>
      <c r="U25" s="85">
        <v>1593.7689069962389</v>
      </c>
      <c r="V25" s="85">
        <v>1563.3669693772392</v>
      </c>
      <c r="W25" s="85">
        <v>1470.293458730155</v>
      </c>
      <c r="X25" s="85">
        <v>1439.7689845953139</v>
      </c>
      <c r="Y25" s="85">
        <v>1410.6819275072082</v>
      </c>
      <c r="Z25" s="85">
        <v>1338.4068330121952</v>
      </c>
      <c r="AA25" s="85">
        <v>1300.5968951304499</v>
      </c>
      <c r="AB25" s="85">
        <v>1270.3966954118832</v>
      </c>
      <c r="AC25" s="85">
        <v>1208.8262649439314</v>
      </c>
      <c r="AD25" s="85">
        <v>1149.7834845803834</v>
      </c>
      <c r="AE25" s="85">
        <v>1129.9000447368462</v>
      </c>
      <c r="AF25" s="85">
        <v>1119.9146019823709</v>
      </c>
      <c r="AG25" s="85">
        <v>999.73389622660852</v>
      </c>
      <c r="AH25" s="85">
        <v>958.3608635289072</v>
      </c>
      <c r="AI25" s="85">
        <v>932.717098978933</v>
      </c>
      <c r="AJ25" s="85">
        <v>893.65344814965272</v>
      </c>
    </row>
    <row r="26" spans="1:36" s="99" customFormat="1">
      <c r="A26" s="167"/>
      <c r="B26" s="166"/>
      <c r="C26" s="166"/>
      <c r="D26" s="84" t="s">
        <v>659</v>
      </c>
      <c r="E26" s="85">
        <v>401.9132479999999</v>
      </c>
      <c r="F26" s="85">
        <v>483.722464</v>
      </c>
      <c r="G26" s="85">
        <v>195.64339199999998</v>
      </c>
      <c r="H26" s="85">
        <v>108.15702400000001</v>
      </c>
      <c r="I26" s="85">
        <v>114.707584</v>
      </c>
      <c r="J26" s="85">
        <v>118.05564800000001</v>
      </c>
      <c r="K26" s="85">
        <v>96.293231999999975</v>
      </c>
      <c r="L26" s="85">
        <v>90.252159999999989</v>
      </c>
      <c r="M26" s="85">
        <v>80.935808000000009</v>
      </c>
      <c r="N26" s="85">
        <v>74.82195200000001</v>
      </c>
      <c r="O26" s="85">
        <v>70.746048000000002</v>
      </c>
      <c r="P26" s="85">
        <v>94.255279999999999</v>
      </c>
      <c r="Q26" s="85">
        <v>84.065519999999992</v>
      </c>
      <c r="R26" s="85">
        <v>94.182496</v>
      </c>
      <c r="S26" s="85">
        <v>105.17288000000001</v>
      </c>
      <c r="T26" s="85">
        <v>139.96363200000002</v>
      </c>
      <c r="U26" s="85">
        <v>159.32417599999997</v>
      </c>
      <c r="V26" s="85">
        <v>199.57372800000002</v>
      </c>
      <c r="W26" s="85">
        <v>231.16198399999999</v>
      </c>
      <c r="X26" s="85">
        <v>110.777248</v>
      </c>
      <c r="Y26" s="85">
        <v>146.44140799999997</v>
      </c>
      <c r="Z26" s="85">
        <v>168.20382399999997</v>
      </c>
      <c r="AA26" s="85">
        <v>191.71305599999999</v>
      </c>
      <c r="AB26" s="85">
        <v>212.674848</v>
      </c>
      <c r="AC26" s="85">
        <v>235.892944</v>
      </c>
      <c r="AD26" s="85">
        <v>246.922144</v>
      </c>
      <c r="AE26" s="85">
        <v>289.06371599999994</v>
      </c>
      <c r="AF26" s="85">
        <v>320.05244799999997</v>
      </c>
      <c r="AG26" s="85">
        <v>380.85663599999998</v>
      </c>
      <c r="AH26" s="85">
        <v>372.7686680000001</v>
      </c>
      <c r="AI26" s="85">
        <v>163.78135200000003</v>
      </c>
      <c r="AJ26" s="85">
        <v>186.88983199999998</v>
      </c>
    </row>
    <row r="27" spans="1:36" s="99" customFormat="1">
      <c r="A27" s="167"/>
      <c r="B27" s="166"/>
      <c r="C27" s="166"/>
      <c r="D27" s="84" t="s">
        <v>660</v>
      </c>
      <c r="E27" s="85">
        <v>305.00144399999999</v>
      </c>
      <c r="F27" s="85">
        <v>503.00957199999993</v>
      </c>
      <c r="G27" s="85">
        <v>933.72424599999988</v>
      </c>
      <c r="H27" s="85">
        <v>515.62005799999997</v>
      </c>
      <c r="I27" s="85">
        <v>487.34437199999996</v>
      </c>
      <c r="J27" s="85">
        <v>452.72428000000002</v>
      </c>
      <c r="K27" s="85">
        <v>421.31555399999996</v>
      </c>
      <c r="L27" s="85">
        <v>194.10282599999999</v>
      </c>
      <c r="M27" s="85">
        <v>159.61079399999997</v>
      </c>
      <c r="N27" s="85">
        <v>231.66199400000008</v>
      </c>
      <c r="O27" s="85">
        <v>295.39510799999999</v>
      </c>
      <c r="P27" s="85">
        <v>317.86577199999999</v>
      </c>
      <c r="Q27" s="85">
        <v>352.23623400000002</v>
      </c>
      <c r="R27" s="85">
        <v>351.45977199999999</v>
      </c>
      <c r="S27" s="85">
        <v>363.45970199999999</v>
      </c>
      <c r="T27" s="85">
        <v>461.08145799999994</v>
      </c>
      <c r="U27" s="85">
        <v>441.9697359999999</v>
      </c>
      <c r="V27" s="85">
        <v>384.33767399999994</v>
      </c>
      <c r="W27" s="85">
        <v>288.62330199999997</v>
      </c>
      <c r="X27" s="85">
        <v>410.68887999999987</v>
      </c>
      <c r="Y27" s="85">
        <v>449.24184600000007</v>
      </c>
      <c r="Z27" s="85">
        <v>456.70828799999987</v>
      </c>
      <c r="AA27" s="85">
        <v>388.09645599999993</v>
      </c>
      <c r="AB27" s="85">
        <v>281.29240599999997</v>
      </c>
      <c r="AC27" s="85">
        <v>35.727131999999997</v>
      </c>
      <c r="AD27" s="85">
        <v>243.03223600000001</v>
      </c>
      <c r="AE27" s="85">
        <v>517.26263199999994</v>
      </c>
      <c r="AF27" s="85">
        <v>559.521118</v>
      </c>
      <c r="AG27" s="85">
        <v>642.23029399999996</v>
      </c>
      <c r="AH27" s="85">
        <v>621.98699999999997</v>
      </c>
      <c r="AI27" s="85">
        <v>586.88554399999998</v>
      </c>
      <c r="AJ27" s="85">
        <v>598.8996360000001</v>
      </c>
    </row>
    <row r="28" spans="1:36" s="99" customFormat="1">
      <c r="A28" s="167"/>
      <c r="B28" s="166"/>
      <c r="C28" s="166"/>
      <c r="D28" s="84" t="s">
        <v>661</v>
      </c>
      <c r="E28" s="85">
        <v>13872.280765712077</v>
      </c>
      <c r="F28" s="85">
        <v>14939.361327300412</v>
      </c>
      <c r="G28" s="85">
        <v>8912.8258837120138</v>
      </c>
      <c r="H28" s="85">
        <v>7595.3964685916926</v>
      </c>
      <c r="I28" s="85">
        <v>7541.1180015391628</v>
      </c>
      <c r="J28" s="85">
        <v>6685.9021574705257</v>
      </c>
      <c r="K28" s="85">
        <v>7372.5758349942171</v>
      </c>
      <c r="L28" s="85">
        <v>6836.8590906913169</v>
      </c>
      <c r="M28" s="85">
        <v>7646.8553297874705</v>
      </c>
      <c r="N28" s="85">
        <v>6207.1977679300871</v>
      </c>
      <c r="O28" s="85">
        <v>5382.4402725913469</v>
      </c>
      <c r="P28" s="85">
        <v>5869.1357138926469</v>
      </c>
      <c r="Q28" s="85">
        <v>5692.2347155259558</v>
      </c>
      <c r="R28" s="85">
        <v>5551.3469633962277</v>
      </c>
      <c r="S28" s="85">
        <v>5770.245049580416</v>
      </c>
      <c r="T28" s="85">
        <v>6063.7134514312793</v>
      </c>
      <c r="U28" s="85">
        <v>5586.4243368386196</v>
      </c>
      <c r="V28" s="85">
        <v>5079.1393346536433</v>
      </c>
      <c r="W28" s="85">
        <v>5199.9541778520652</v>
      </c>
      <c r="X28" s="85">
        <v>5248.3900652794173</v>
      </c>
      <c r="Y28" s="85">
        <v>5855.2074417396479</v>
      </c>
      <c r="Z28" s="85">
        <v>4915.1235192723179</v>
      </c>
      <c r="AA28" s="85">
        <v>4915.3086958700596</v>
      </c>
      <c r="AB28" s="85">
        <v>4386.5352239266686</v>
      </c>
      <c r="AC28" s="85">
        <v>3743.4848754928025</v>
      </c>
      <c r="AD28" s="85">
        <v>3703.2803190168761</v>
      </c>
      <c r="AE28" s="85">
        <v>3546.1483483395054</v>
      </c>
      <c r="AF28" s="85">
        <v>3132.9870873375867</v>
      </c>
      <c r="AG28" s="85">
        <v>3001.4678551347179</v>
      </c>
      <c r="AH28" s="85">
        <v>2840.121918188981</v>
      </c>
      <c r="AI28" s="85">
        <v>3109.5970824125725</v>
      </c>
      <c r="AJ28" s="85">
        <v>3272.3316535085355</v>
      </c>
    </row>
    <row r="29" spans="1:36" s="99" customFormat="1">
      <c r="A29" s="167"/>
      <c r="B29" s="166"/>
      <c r="C29" s="166"/>
      <c r="D29" s="84" t="s">
        <v>662</v>
      </c>
      <c r="E29" s="85">
        <v>5693.8377118000008</v>
      </c>
      <c r="F29" s="85">
        <v>6391.6964437999995</v>
      </c>
      <c r="G29" s="85">
        <v>2958.0050209000001</v>
      </c>
      <c r="H29" s="85">
        <v>2546.9624779999999</v>
      </c>
      <c r="I29" s="85">
        <v>2430.2690855000001</v>
      </c>
      <c r="J29" s="85">
        <v>2112.7307922</v>
      </c>
      <c r="K29" s="85">
        <v>1807.4796575</v>
      </c>
      <c r="L29" s="85">
        <v>1575.3225109</v>
      </c>
      <c r="M29" s="85">
        <v>1349.3457635</v>
      </c>
      <c r="N29" s="85">
        <v>1253.9158625</v>
      </c>
      <c r="O29" s="85">
        <v>1062.8106823000001</v>
      </c>
      <c r="P29" s="85">
        <v>1018.9327938</v>
      </c>
      <c r="Q29" s="85">
        <v>1080.7374417999999</v>
      </c>
      <c r="R29" s="85">
        <v>1120.1271706</v>
      </c>
      <c r="S29" s="85">
        <v>1132.1797885000001</v>
      </c>
      <c r="T29" s="85">
        <v>1200.4268082000001</v>
      </c>
      <c r="U29" s="85">
        <v>1313.1092604</v>
      </c>
      <c r="V29" s="85">
        <v>1266.3125388000001</v>
      </c>
      <c r="W29" s="85">
        <v>1227.8533653</v>
      </c>
      <c r="X29" s="85">
        <v>1228.9990958999997</v>
      </c>
      <c r="Y29" s="85">
        <v>1363.3544565000002</v>
      </c>
      <c r="Z29" s="85">
        <v>1378.1968307999998</v>
      </c>
      <c r="AA29" s="85">
        <v>1305.8006504</v>
      </c>
      <c r="AB29" s="85">
        <v>1283.05881</v>
      </c>
      <c r="AC29" s="85">
        <v>1168.0400383000001</v>
      </c>
      <c r="AD29" s="85">
        <v>1070.4689014999999</v>
      </c>
      <c r="AE29" s="85">
        <v>1200.1504715999999</v>
      </c>
      <c r="AF29" s="85">
        <v>1281.3386333999999</v>
      </c>
      <c r="AG29" s="85">
        <v>1336.1318855</v>
      </c>
      <c r="AH29" s="85">
        <v>1243.1599695999998</v>
      </c>
      <c r="AI29" s="85">
        <v>1152.5770682</v>
      </c>
      <c r="AJ29" s="85">
        <v>1318.5336453</v>
      </c>
    </row>
    <row r="30" spans="1:36" s="99" customFormat="1">
      <c r="A30" s="167"/>
      <c r="B30" s="166"/>
      <c r="C30" s="166"/>
      <c r="D30" s="84" t="s">
        <v>663</v>
      </c>
      <c r="E30" s="85">
        <v>-5347.8851719236736</v>
      </c>
      <c r="F30" s="85">
        <v>-5667.4789654098095</v>
      </c>
      <c r="G30" s="85">
        <v>-5399.5789961738365</v>
      </c>
      <c r="H30" s="85">
        <v>-6355.289012766274</v>
      </c>
      <c r="I30" s="85">
        <v>-5873.0664331063908</v>
      </c>
      <c r="J30" s="85">
        <v>-4601.2194584615227</v>
      </c>
      <c r="K30" s="85">
        <v>934.23178500582378</v>
      </c>
      <c r="L30" s="85">
        <v>-285.3820752011269</v>
      </c>
      <c r="M30" s="85">
        <v>-7874.3337312100757</v>
      </c>
      <c r="N30" s="85">
        <v>-7188.8972669738714</v>
      </c>
      <c r="O30" s="85">
        <v>-9479.99871382128</v>
      </c>
      <c r="P30" s="85">
        <v>-7309.3215483041622</v>
      </c>
      <c r="Q30" s="85">
        <v>-6357.0017397138827</v>
      </c>
      <c r="R30" s="85">
        <v>-5593.9571712076968</v>
      </c>
      <c r="S30" s="85">
        <v>-5047.3923069465654</v>
      </c>
      <c r="T30" s="85">
        <v>-4152.8113593512635</v>
      </c>
      <c r="U30" s="85">
        <v>-3726.7885672752777</v>
      </c>
      <c r="V30" s="85">
        <v>-5531.2672521878685</v>
      </c>
      <c r="W30" s="85">
        <v>-6248.7936148429735</v>
      </c>
      <c r="X30" s="85">
        <v>-7260.1952839637934</v>
      </c>
      <c r="Y30" s="85">
        <v>-10365.562398134945</v>
      </c>
      <c r="Z30" s="85">
        <v>-10563.935704974301</v>
      </c>
      <c r="AA30" s="85">
        <v>-10192.299977739709</v>
      </c>
      <c r="AB30" s="85">
        <v>-9580.7403413440861</v>
      </c>
      <c r="AC30" s="85">
        <v>-8785.6586751511713</v>
      </c>
      <c r="AD30" s="85">
        <v>-7953.4164391840313</v>
      </c>
      <c r="AE30" s="85">
        <v>-7135.2951424681905</v>
      </c>
      <c r="AF30" s="85">
        <v>-6551.5658449097127</v>
      </c>
      <c r="AG30" s="85">
        <v>-5582.9686238722306</v>
      </c>
      <c r="AH30" s="85">
        <v>-5882.6860824543764</v>
      </c>
      <c r="AI30" s="85">
        <v>-6636.0629499178012</v>
      </c>
      <c r="AJ30" s="85">
        <v>-6090.893363142105</v>
      </c>
    </row>
    <row r="31" spans="1:36" s="99" customFormat="1">
      <c r="A31" s="167"/>
      <c r="B31" s="166"/>
      <c r="C31" s="166"/>
      <c r="D31" s="84" t="s">
        <v>625</v>
      </c>
      <c r="E31" s="85">
        <v>1645.1209961640614</v>
      </c>
      <c r="F31" s="85">
        <v>1310.1084302100764</v>
      </c>
      <c r="G31" s="85">
        <v>821.83660835427281</v>
      </c>
      <c r="H31" s="85">
        <v>728.89887373098281</v>
      </c>
      <c r="I31" s="85">
        <v>564.5841185224707</v>
      </c>
      <c r="J31" s="85">
        <v>490.2718321881282</v>
      </c>
      <c r="K31" s="85">
        <v>497.53134166222083</v>
      </c>
      <c r="L31" s="85">
        <v>411.57014722401544</v>
      </c>
      <c r="M31" s="85">
        <v>365.82446203644713</v>
      </c>
      <c r="N31" s="85">
        <v>268.18691142614568</v>
      </c>
      <c r="O31" s="85">
        <v>230.88280075229301</v>
      </c>
      <c r="P31" s="85">
        <v>224.33931161157247</v>
      </c>
      <c r="Q31" s="85">
        <v>234.94324805143546</v>
      </c>
      <c r="R31" s="85">
        <v>238.74995315616303</v>
      </c>
      <c r="S31" s="85">
        <v>254.37362097932424</v>
      </c>
      <c r="T31" s="85">
        <v>263.226973683761</v>
      </c>
      <c r="U31" s="85">
        <v>285.35281239162811</v>
      </c>
      <c r="V31" s="85">
        <v>305.43448238965243</v>
      </c>
      <c r="W31" s="85">
        <v>286.89600592861336</v>
      </c>
      <c r="X31" s="85">
        <v>246.48214120737924</v>
      </c>
      <c r="Y31" s="85">
        <v>276.61335213092519</v>
      </c>
      <c r="Z31" s="85">
        <v>277.17723656379582</v>
      </c>
      <c r="AA31" s="85">
        <v>274.08259251592858</v>
      </c>
      <c r="AB31" s="85">
        <v>268.18600340108168</v>
      </c>
      <c r="AC31" s="85">
        <v>298.69612556934021</v>
      </c>
      <c r="AD31" s="85">
        <v>282.0430209078736</v>
      </c>
      <c r="AE31" s="85">
        <v>281.46765592311465</v>
      </c>
      <c r="AF31" s="85">
        <v>290.52989366955234</v>
      </c>
      <c r="AG31" s="85">
        <v>281.23019139490566</v>
      </c>
      <c r="AH31" s="85">
        <v>304.23010434099422</v>
      </c>
      <c r="AI31" s="85">
        <v>303.07600225845437</v>
      </c>
      <c r="AJ31" s="85">
        <v>323.54360152895202</v>
      </c>
    </row>
    <row r="32" spans="1:36" s="87" customFormat="1" ht="15" thickBot="1">
      <c r="A32" s="86"/>
      <c r="C32" s="88"/>
    </row>
    <row r="33" spans="1:36" ht="15" thickBot="1"/>
    <row r="34" spans="1:36" s="76" customFormat="1">
      <c r="A34" s="95" t="s">
        <v>167</v>
      </c>
      <c r="B34" s="74"/>
      <c r="C34" s="74"/>
      <c r="D34" s="74"/>
      <c r="E34" s="75" t="s">
        <v>633</v>
      </c>
      <c r="F34" s="75" t="s">
        <v>634</v>
      </c>
      <c r="G34" s="75" t="s">
        <v>635</v>
      </c>
      <c r="H34" s="75" t="s">
        <v>636</v>
      </c>
      <c r="I34" s="75" t="s">
        <v>637</v>
      </c>
      <c r="J34" s="75" t="s">
        <v>638</v>
      </c>
      <c r="K34" s="75" t="s">
        <v>639</v>
      </c>
      <c r="L34" s="75" t="s">
        <v>640</v>
      </c>
      <c r="M34" s="75" t="s">
        <v>641</v>
      </c>
      <c r="N34" s="75" t="s">
        <v>642</v>
      </c>
      <c r="O34" s="75" t="s">
        <v>643</v>
      </c>
      <c r="P34" s="75" t="s">
        <v>644</v>
      </c>
      <c r="Q34" s="75" t="s">
        <v>645</v>
      </c>
      <c r="R34" s="75" t="s">
        <v>646</v>
      </c>
      <c r="S34" s="75" t="s">
        <v>647</v>
      </c>
      <c r="T34" s="75" t="s">
        <v>648</v>
      </c>
      <c r="U34" s="75" t="s">
        <v>649</v>
      </c>
      <c r="V34" s="75" t="s">
        <v>650</v>
      </c>
      <c r="W34" s="75" t="s">
        <v>651</v>
      </c>
      <c r="X34" s="75" t="s">
        <v>652</v>
      </c>
      <c r="Y34" s="75" t="s">
        <v>43</v>
      </c>
      <c r="Z34" s="75" t="s">
        <v>44</v>
      </c>
      <c r="AA34" s="75" t="s">
        <v>45</v>
      </c>
      <c r="AB34" s="75" t="s">
        <v>46</v>
      </c>
      <c r="AC34" s="75" t="s">
        <v>47</v>
      </c>
      <c r="AD34" s="75" t="s">
        <v>48</v>
      </c>
      <c r="AE34" s="75" t="s">
        <v>49</v>
      </c>
      <c r="AF34" s="75" t="s">
        <v>50</v>
      </c>
      <c r="AG34" s="75" t="s">
        <v>51</v>
      </c>
      <c r="AH34" s="75" t="s">
        <v>52</v>
      </c>
      <c r="AI34" s="75" t="s">
        <v>653</v>
      </c>
      <c r="AJ34" s="75" t="s">
        <v>654</v>
      </c>
    </row>
    <row r="35" spans="1:36">
      <c r="A35" s="37"/>
      <c r="E35" s="81">
        <v>6157.6131103142106</v>
      </c>
      <c r="F35" s="81">
        <v>6205.9009991413832</v>
      </c>
      <c r="G35" s="81">
        <v>3047.4591929718217</v>
      </c>
      <c r="H35" s="81">
        <v>2003.3054931586134</v>
      </c>
      <c r="I35" s="81">
        <v>2051.206618600555</v>
      </c>
      <c r="J35" s="81">
        <v>1755.0550633591777</v>
      </c>
      <c r="K35" s="81">
        <v>1536.7391723718329</v>
      </c>
      <c r="L35" s="81">
        <v>1562.0049713333387</v>
      </c>
      <c r="M35" s="81">
        <v>1531.0490017740806</v>
      </c>
      <c r="N35" s="81">
        <v>1190.9743999594245</v>
      </c>
      <c r="O35" s="81">
        <v>1088.296028577201</v>
      </c>
      <c r="P35" s="81">
        <v>1048.9264927192455</v>
      </c>
      <c r="Q35" s="81">
        <v>1113.7191046152823</v>
      </c>
      <c r="R35" s="81">
        <v>1139.0257767883481</v>
      </c>
      <c r="S35" s="81">
        <v>1218.7318632598924</v>
      </c>
      <c r="T35" s="81">
        <v>1489.1233861241267</v>
      </c>
      <c r="U35" s="81">
        <v>1631.4579066824144</v>
      </c>
      <c r="V35" s="81">
        <v>1638.2354564282698</v>
      </c>
      <c r="W35" s="81">
        <v>1477.1983741134143</v>
      </c>
      <c r="X35" s="81">
        <v>1189.6710186308285</v>
      </c>
      <c r="Y35" s="81">
        <v>1287.7834945232803</v>
      </c>
      <c r="Z35" s="81">
        <v>1382.002967312809</v>
      </c>
      <c r="AA35" s="81">
        <v>1481.7112910625242</v>
      </c>
      <c r="AB35" s="81">
        <v>1426.1331963102716</v>
      </c>
      <c r="AC35" s="81">
        <v>1305.5009411128885</v>
      </c>
      <c r="AD35" s="81">
        <v>1182.2653239161352</v>
      </c>
      <c r="AE35" s="81">
        <v>1145.4667723773741</v>
      </c>
      <c r="AF35" s="81">
        <v>1177.5849904823176</v>
      </c>
      <c r="AG35" s="81">
        <v>1252.8696393845248</v>
      </c>
      <c r="AH35" s="81">
        <v>1296.1108314650712</v>
      </c>
      <c r="AI35" s="81">
        <v>1181.4703229089846</v>
      </c>
      <c r="AJ35" s="81">
        <v>1275.0044014452276</v>
      </c>
    </row>
    <row r="36" spans="1:36">
      <c r="A36" s="37"/>
      <c r="E36" s="11">
        <f>E24-E35</f>
        <v>4299.8680402420468</v>
      </c>
      <c r="F36" s="11">
        <f t="shared" ref="F36:AJ36" si="3">F24-F35</f>
        <v>4324.2923902833036</v>
      </c>
      <c r="G36" s="11">
        <f t="shared" si="3"/>
        <v>2526.2821979595783</v>
      </c>
      <c r="H36" s="11">
        <f t="shared" si="3"/>
        <v>1600.4876684067558</v>
      </c>
      <c r="I36" s="11">
        <f t="shared" si="3"/>
        <v>1816.6723065514307</v>
      </c>
      <c r="J36" s="11">
        <f t="shared" si="3"/>
        <v>2096.7385153756486</v>
      </c>
      <c r="K36" s="11">
        <f t="shared" si="3"/>
        <v>2459.3458644628163</v>
      </c>
      <c r="L36" s="11">
        <f t="shared" si="3"/>
        <v>2413.2794097001333</v>
      </c>
      <c r="M36" s="11">
        <f t="shared" si="3"/>
        <v>2789.1554723105201</v>
      </c>
      <c r="N36" s="11">
        <f t="shared" si="3"/>
        <v>2717.8522536857954</v>
      </c>
      <c r="O36" s="11">
        <f t="shared" si="3"/>
        <v>2849.0535510439149</v>
      </c>
      <c r="P36" s="11">
        <f t="shared" si="3"/>
        <v>3078.4541466466781</v>
      </c>
      <c r="Q36" s="11">
        <f t="shared" si="3"/>
        <v>3235.1995781172482</v>
      </c>
      <c r="R36" s="11">
        <f t="shared" si="3"/>
        <v>3309.7315835599024</v>
      </c>
      <c r="S36" s="11">
        <f t="shared" si="3"/>
        <v>3476.5657080289757</v>
      </c>
      <c r="T36" s="11">
        <f t="shared" si="3"/>
        <v>3504.0647744441653</v>
      </c>
      <c r="U36" s="11">
        <f t="shared" si="3"/>
        <v>3803.638544298311</v>
      </c>
      <c r="V36" s="11">
        <f t="shared" si="3"/>
        <v>5442.8182258197776</v>
      </c>
      <c r="W36" s="11">
        <f t="shared" si="3"/>
        <v>4865.592006740545</v>
      </c>
      <c r="X36" s="11">
        <f t="shared" si="3"/>
        <v>2005.4929646453859</v>
      </c>
      <c r="Y36" s="11">
        <f t="shared" si="3"/>
        <v>2006.9541893942592</v>
      </c>
      <c r="Z36" s="11">
        <f t="shared" si="3"/>
        <v>3265.9202106685316</v>
      </c>
      <c r="AA36" s="11">
        <f t="shared" si="3"/>
        <v>3183.797963362797</v>
      </c>
      <c r="AB36" s="11">
        <f t="shared" si="3"/>
        <v>2735.3703744181225</v>
      </c>
      <c r="AC36" s="11">
        <f t="shared" si="3"/>
        <v>2872.2764795398052</v>
      </c>
      <c r="AD36" s="11">
        <f t="shared" si="3"/>
        <v>3179.1611032399032</v>
      </c>
      <c r="AE36" s="11">
        <f t="shared" si="3"/>
        <v>3037.7631579303156</v>
      </c>
      <c r="AF36" s="11">
        <f t="shared" si="3"/>
        <v>3276.8528439801007</v>
      </c>
      <c r="AG36" s="11">
        <f t="shared" si="3"/>
        <v>2844.8005589336126</v>
      </c>
      <c r="AH36" s="11">
        <f t="shared" si="3"/>
        <v>3072.2788558183947</v>
      </c>
      <c r="AI36" s="11">
        <f t="shared" si="3"/>
        <v>2878.3517863044735</v>
      </c>
      <c r="AJ36" s="11">
        <f t="shared" si="3"/>
        <v>2755.9249155626349</v>
      </c>
    </row>
    <row r="37" spans="1:36">
      <c r="A37" s="37"/>
      <c r="D37" t="str">
        <f>D27</f>
        <v>International shipping</v>
      </c>
      <c r="E37" s="24">
        <f t="shared" ref="E37:AJ37" si="4">E27</f>
        <v>305.00144399999999</v>
      </c>
      <c r="F37" s="24">
        <f t="shared" si="4"/>
        <v>503.00957199999993</v>
      </c>
      <c r="G37" s="24">
        <f t="shared" si="4"/>
        <v>933.72424599999988</v>
      </c>
      <c r="H37" s="24">
        <f t="shared" si="4"/>
        <v>515.62005799999997</v>
      </c>
      <c r="I37" s="24">
        <f t="shared" si="4"/>
        <v>487.34437199999996</v>
      </c>
      <c r="J37" s="24">
        <f t="shared" si="4"/>
        <v>452.72428000000002</v>
      </c>
      <c r="K37" s="24">
        <f t="shared" si="4"/>
        <v>421.31555399999996</v>
      </c>
      <c r="L37" s="24">
        <f t="shared" si="4"/>
        <v>194.10282599999999</v>
      </c>
      <c r="M37" s="24">
        <f t="shared" si="4"/>
        <v>159.61079399999997</v>
      </c>
      <c r="N37" s="24">
        <f t="shared" si="4"/>
        <v>231.66199400000008</v>
      </c>
      <c r="O37" s="24">
        <f t="shared" si="4"/>
        <v>295.39510799999999</v>
      </c>
      <c r="P37" s="24">
        <f t="shared" si="4"/>
        <v>317.86577199999999</v>
      </c>
      <c r="Q37" s="24">
        <f t="shared" si="4"/>
        <v>352.23623400000002</v>
      </c>
      <c r="R37" s="24">
        <f t="shared" si="4"/>
        <v>351.45977199999999</v>
      </c>
      <c r="S37" s="24">
        <f t="shared" si="4"/>
        <v>363.45970199999999</v>
      </c>
      <c r="T37" s="24">
        <f t="shared" si="4"/>
        <v>461.08145799999994</v>
      </c>
      <c r="U37" s="24">
        <f t="shared" si="4"/>
        <v>441.9697359999999</v>
      </c>
      <c r="V37" s="24">
        <f t="shared" si="4"/>
        <v>384.33767399999994</v>
      </c>
      <c r="W37" s="24">
        <f t="shared" si="4"/>
        <v>288.62330199999997</v>
      </c>
      <c r="X37" s="24">
        <f t="shared" si="4"/>
        <v>410.68887999999987</v>
      </c>
      <c r="Y37" s="24">
        <f t="shared" si="4"/>
        <v>449.24184600000007</v>
      </c>
      <c r="Z37" s="24">
        <f t="shared" si="4"/>
        <v>456.70828799999987</v>
      </c>
      <c r="AA37" s="24">
        <f t="shared" si="4"/>
        <v>388.09645599999993</v>
      </c>
      <c r="AB37" s="24">
        <f t="shared" si="4"/>
        <v>281.29240599999997</v>
      </c>
      <c r="AC37" s="24">
        <f t="shared" si="4"/>
        <v>35.727131999999997</v>
      </c>
      <c r="AD37" s="24">
        <f t="shared" si="4"/>
        <v>243.03223600000001</v>
      </c>
      <c r="AE37" s="24">
        <f t="shared" si="4"/>
        <v>517.26263199999994</v>
      </c>
      <c r="AF37" s="24">
        <f t="shared" si="4"/>
        <v>559.521118</v>
      </c>
      <c r="AG37" s="24">
        <f t="shared" si="4"/>
        <v>642.23029399999996</v>
      </c>
      <c r="AH37" s="24">
        <f t="shared" si="4"/>
        <v>621.98699999999997</v>
      </c>
      <c r="AI37" s="24">
        <f t="shared" si="4"/>
        <v>586.88554399999998</v>
      </c>
      <c r="AJ37" s="24">
        <f t="shared" si="4"/>
        <v>598.8996360000001</v>
      </c>
    </row>
    <row r="38" spans="1:36">
      <c r="A38" s="37"/>
      <c r="D38" t="str">
        <f>D23</f>
        <v>Domestic transport</v>
      </c>
      <c r="E38" s="24">
        <f t="shared" ref="E38:AJ38" si="5">E23</f>
        <v>5810.6969929540073</v>
      </c>
      <c r="F38" s="24">
        <f t="shared" si="5"/>
        <v>6391.3330629696284</v>
      </c>
      <c r="G38" s="24">
        <f t="shared" si="5"/>
        <v>4231.681728996251</v>
      </c>
      <c r="H38" s="24">
        <f t="shared" si="5"/>
        <v>3225.5471731069824</v>
      </c>
      <c r="I38" s="24">
        <f t="shared" si="5"/>
        <v>2585.3088906918611</v>
      </c>
      <c r="J38" s="24">
        <f t="shared" si="5"/>
        <v>3177.8353198023447</v>
      </c>
      <c r="K38" s="24">
        <f t="shared" si="5"/>
        <v>3490.3769661363799</v>
      </c>
      <c r="L38" s="24">
        <f t="shared" si="5"/>
        <v>3866.9846400034548</v>
      </c>
      <c r="M38" s="24">
        <f t="shared" si="5"/>
        <v>4056.8277836002153</v>
      </c>
      <c r="N38" s="24">
        <f t="shared" si="5"/>
        <v>3588.673208516248</v>
      </c>
      <c r="O38" s="24">
        <f t="shared" si="5"/>
        <v>3215.9678981426009</v>
      </c>
      <c r="P38" s="24">
        <f t="shared" si="5"/>
        <v>3498.3008595866677</v>
      </c>
      <c r="Q38" s="24">
        <f t="shared" si="5"/>
        <v>3602.1878810617254</v>
      </c>
      <c r="R38" s="24">
        <f t="shared" si="5"/>
        <v>3688.1422029599571</v>
      </c>
      <c r="S38" s="24">
        <f t="shared" si="5"/>
        <v>3980.5643262020326</v>
      </c>
      <c r="T38" s="24">
        <f t="shared" si="5"/>
        <v>4194.5691499378863</v>
      </c>
      <c r="U38" s="24">
        <f t="shared" si="5"/>
        <v>4445.8764574868355</v>
      </c>
      <c r="V38" s="24">
        <f t="shared" si="5"/>
        <v>5205.2269991539051</v>
      </c>
      <c r="W38" s="24">
        <f t="shared" si="5"/>
        <v>5173.2348421319093</v>
      </c>
      <c r="X38" s="24">
        <f t="shared" si="5"/>
        <v>4266.4040744832255</v>
      </c>
      <c r="Y38" s="24">
        <f t="shared" si="5"/>
        <v>4382.3558190435606</v>
      </c>
      <c r="Z38" s="24">
        <f t="shared" si="5"/>
        <v>4353.6677277630715</v>
      </c>
      <c r="AA38" s="24">
        <f t="shared" si="5"/>
        <v>4367.031381821309</v>
      </c>
      <c r="AB38" s="24">
        <f t="shared" si="5"/>
        <v>4357.8289307421092</v>
      </c>
      <c r="AC38" s="24">
        <f t="shared" si="5"/>
        <v>4832.9634067801844</v>
      </c>
      <c r="AD38" s="24">
        <f t="shared" si="5"/>
        <v>5085.4064618040775</v>
      </c>
      <c r="AE38" s="24">
        <f t="shared" si="5"/>
        <v>5470.3293828908245</v>
      </c>
      <c r="AF38" s="24">
        <f t="shared" si="5"/>
        <v>5701.7174868903703</v>
      </c>
      <c r="AG38" s="24">
        <f t="shared" si="5"/>
        <v>6069.6418607292308</v>
      </c>
      <c r="AH38" s="24">
        <f t="shared" si="5"/>
        <v>6285.1003979060151</v>
      </c>
      <c r="AI38" s="24">
        <f t="shared" si="5"/>
        <v>6137.9589385096879</v>
      </c>
      <c r="AJ38" s="24">
        <f t="shared" si="5"/>
        <v>6125.0678041644915</v>
      </c>
    </row>
    <row r="39" spans="1:36">
      <c r="A39" s="37"/>
      <c r="D39" t="str">
        <f>D28</f>
        <v>Energy supply</v>
      </c>
      <c r="E39" s="24">
        <f t="shared" ref="E39:AJ40" si="6">E28</f>
        <v>13872.280765712077</v>
      </c>
      <c r="F39" s="24">
        <f t="shared" si="6"/>
        <v>14939.361327300412</v>
      </c>
      <c r="G39" s="24">
        <f t="shared" si="6"/>
        <v>8912.8258837120138</v>
      </c>
      <c r="H39" s="24">
        <f t="shared" si="6"/>
        <v>7595.3964685916926</v>
      </c>
      <c r="I39" s="24">
        <f t="shared" si="6"/>
        <v>7541.1180015391628</v>
      </c>
      <c r="J39" s="24">
        <f t="shared" si="6"/>
        <v>6685.9021574705257</v>
      </c>
      <c r="K39" s="24">
        <f t="shared" si="6"/>
        <v>7372.5758349942171</v>
      </c>
      <c r="L39" s="24">
        <f t="shared" si="6"/>
        <v>6836.8590906913169</v>
      </c>
      <c r="M39" s="24">
        <f t="shared" si="6"/>
        <v>7646.8553297874705</v>
      </c>
      <c r="N39" s="24">
        <f t="shared" si="6"/>
        <v>6207.1977679300871</v>
      </c>
      <c r="O39" s="24">
        <f t="shared" si="6"/>
        <v>5382.4402725913469</v>
      </c>
      <c r="P39" s="24">
        <f t="shared" si="6"/>
        <v>5869.1357138926469</v>
      </c>
      <c r="Q39" s="24">
        <f t="shared" si="6"/>
        <v>5692.2347155259558</v>
      </c>
      <c r="R39" s="24">
        <f t="shared" si="6"/>
        <v>5551.3469633962277</v>
      </c>
      <c r="S39" s="24">
        <f t="shared" si="6"/>
        <v>5770.245049580416</v>
      </c>
      <c r="T39" s="24">
        <f t="shared" si="6"/>
        <v>6063.7134514312793</v>
      </c>
      <c r="U39" s="24">
        <f t="shared" si="6"/>
        <v>5586.4243368386196</v>
      </c>
      <c r="V39" s="24">
        <f t="shared" si="6"/>
        <v>5079.1393346536433</v>
      </c>
      <c r="W39" s="24">
        <f t="shared" si="6"/>
        <v>5199.9541778520652</v>
      </c>
      <c r="X39" s="24">
        <f t="shared" si="6"/>
        <v>5248.3900652794173</v>
      </c>
      <c r="Y39" s="24">
        <f t="shared" si="6"/>
        <v>5855.2074417396479</v>
      </c>
      <c r="Z39" s="24">
        <f t="shared" si="6"/>
        <v>4915.1235192723179</v>
      </c>
      <c r="AA39" s="24">
        <f t="shared" si="6"/>
        <v>4915.3086958700596</v>
      </c>
      <c r="AB39" s="24">
        <f t="shared" si="6"/>
        <v>4386.5352239266686</v>
      </c>
      <c r="AC39" s="24">
        <f t="shared" si="6"/>
        <v>3743.4848754928025</v>
      </c>
      <c r="AD39" s="24">
        <f t="shared" si="6"/>
        <v>3703.2803190168761</v>
      </c>
      <c r="AE39" s="24">
        <f t="shared" si="6"/>
        <v>3546.1483483395054</v>
      </c>
      <c r="AF39" s="24">
        <f t="shared" si="6"/>
        <v>3132.9870873375867</v>
      </c>
      <c r="AG39" s="24">
        <f t="shared" si="6"/>
        <v>3001.4678551347179</v>
      </c>
      <c r="AH39" s="24">
        <f t="shared" si="6"/>
        <v>2840.121918188981</v>
      </c>
      <c r="AI39" s="24">
        <f t="shared" si="6"/>
        <v>3109.5970824125725</v>
      </c>
      <c r="AJ39" s="24">
        <f t="shared" si="6"/>
        <v>3272.3316535085355</v>
      </c>
    </row>
    <row r="40" spans="1:36">
      <c r="A40" s="37"/>
      <c r="D40" t="str">
        <f>D29</f>
        <v>Residential and commercial</v>
      </c>
      <c r="E40" s="24">
        <f t="shared" si="6"/>
        <v>5693.8377118000008</v>
      </c>
      <c r="F40" s="24">
        <f t="shared" si="6"/>
        <v>6391.6964437999995</v>
      </c>
      <c r="G40" s="24">
        <f t="shared" si="6"/>
        <v>2958.0050209000001</v>
      </c>
      <c r="H40" s="24">
        <f t="shared" si="6"/>
        <v>2546.9624779999999</v>
      </c>
      <c r="I40" s="24">
        <f t="shared" si="6"/>
        <v>2430.2690855000001</v>
      </c>
      <c r="J40" s="24">
        <f t="shared" si="6"/>
        <v>2112.7307922</v>
      </c>
      <c r="K40" s="24">
        <f t="shared" si="6"/>
        <v>1807.4796575</v>
      </c>
      <c r="L40" s="24">
        <f t="shared" si="6"/>
        <v>1575.3225109</v>
      </c>
      <c r="M40" s="24">
        <f t="shared" si="6"/>
        <v>1349.3457635</v>
      </c>
      <c r="N40" s="24">
        <f t="shared" si="6"/>
        <v>1253.9158625</v>
      </c>
      <c r="O40" s="24">
        <f t="shared" si="6"/>
        <v>1062.8106823000001</v>
      </c>
      <c r="P40" s="24">
        <f t="shared" si="6"/>
        <v>1018.9327938</v>
      </c>
      <c r="Q40" s="24">
        <f t="shared" si="6"/>
        <v>1080.7374417999999</v>
      </c>
      <c r="R40" s="24">
        <f t="shared" si="6"/>
        <v>1120.1271706</v>
      </c>
      <c r="S40" s="24">
        <f t="shared" si="6"/>
        <v>1132.1797885000001</v>
      </c>
      <c r="T40" s="24">
        <f t="shared" si="6"/>
        <v>1200.4268082000001</v>
      </c>
      <c r="U40" s="24">
        <f t="shared" si="6"/>
        <v>1313.1092604</v>
      </c>
      <c r="V40" s="24">
        <f t="shared" si="6"/>
        <v>1266.3125388000001</v>
      </c>
      <c r="W40" s="24">
        <f t="shared" si="6"/>
        <v>1227.8533653</v>
      </c>
      <c r="X40" s="24">
        <f t="shared" si="6"/>
        <v>1228.9990958999997</v>
      </c>
      <c r="Y40" s="24">
        <f t="shared" si="6"/>
        <v>1363.3544565000002</v>
      </c>
      <c r="Z40" s="24">
        <f t="shared" si="6"/>
        <v>1378.1968307999998</v>
      </c>
      <c r="AA40" s="24">
        <f t="shared" si="6"/>
        <v>1305.8006504</v>
      </c>
      <c r="AB40" s="24">
        <f t="shared" si="6"/>
        <v>1283.05881</v>
      </c>
      <c r="AC40" s="24">
        <f t="shared" si="6"/>
        <v>1168.0400383000001</v>
      </c>
      <c r="AD40" s="24">
        <f t="shared" si="6"/>
        <v>1070.4689014999999</v>
      </c>
      <c r="AE40" s="24">
        <f t="shared" si="6"/>
        <v>1200.1504715999999</v>
      </c>
      <c r="AF40" s="24">
        <f t="shared" si="6"/>
        <v>1281.3386333999999</v>
      </c>
      <c r="AG40" s="24">
        <f t="shared" si="6"/>
        <v>1336.1318855</v>
      </c>
      <c r="AH40" s="24">
        <f t="shared" si="6"/>
        <v>1243.1599695999998</v>
      </c>
      <c r="AI40" s="24">
        <f t="shared" si="6"/>
        <v>1152.5770682</v>
      </c>
      <c r="AJ40" s="24">
        <f t="shared" si="6"/>
        <v>1318.5336453</v>
      </c>
    </row>
    <row r="41" spans="1:36">
      <c r="A41" s="37"/>
      <c r="D41" t="str">
        <f>D22</f>
        <v>Agriculture</v>
      </c>
      <c r="E41" s="24">
        <f t="shared" ref="E41:AJ41" si="7">E22</f>
        <v>9000.5638123570698</v>
      </c>
      <c r="F41" s="24">
        <f t="shared" si="7"/>
        <v>8855.0158918093348</v>
      </c>
      <c r="G41" s="24">
        <f t="shared" si="7"/>
        <v>6873.5939475383993</v>
      </c>
      <c r="H41" s="24">
        <f t="shared" si="7"/>
        <v>5516.8128859776616</v>
      </c>
      <c r="I41" s="24">
        <f t="shared" si="7"/>
        <v>4865.4839259095625</v>
      </c>
      <c r="J41" s="24">
        <f t="shared" si="7"/>
        <v>4501.712576204779</v>
      </c>
      <c r="K41" s="24">
        <f t="shared" si="7"/>
        <v>4640.0769145628228</v>
      </c>
      <c r="L41" s="24">
        <f t="shared" si="7"/>
        <v>4670.3038533593699</v>
      </c>
      <c r="M41" s="24">
        <f t="shared" si="7"/>
        <v>4506.3686663803655</v>
      </c>
      <c r="N41" s="24">
        <f t="shared" si="7"/>
        <v>4217.148998861172</v>
      </c>
      <c r="O41" s="24">
        <f t="shared" si="7"/>
        <v>4011.656082332679</v>
      </c>
      <c r="P41" s="24">
        <f t="shared" si="7"/>
        <v>3842.2186982440817</v>
      </c>
      <c r="Q41" s="24">
        <f t="shared" si="7"/>
        <v>3983.5507826770754</v>
      </c>
      <c r="R41" s="24">
        <f t="shared" si="7"/>
        <v>4069.9753483783916</v>
      </c>
      <c r="S41" s="24">
        <f t="shared" si="7"/>
        <v>4118.3358134014825</v>
      </c>
      <c r="T41" s="24">
        <f t="shared" si="7"/>
        <v>4129.7442405312177</v>
      </c>
      <c r="U41" s="24">
        <f t="shared" si="7"/>
        <v>4135.5866756404976</v>
      </c>
      <c r="V41" s="24">
        <f t="shared" si="7"/>
        <v>4274.5237613469435</v>
      </c>
      <c r="W41" s="24">
        <f t="shared" si="7"/>
        <v>4170.4079738670671</v>
      </c>
      <c r="X41" s="24">
        <f t="shared" si="7"/>
        <v>4232.5201257452263</v>
      </c>
      <c r="Y41" s="24">
        <f t="shared" si="7"/>
        <v>4191.1973792426243</v>
      </c>
      <c r="Z41" s="24">
        <f t="shared" si="7"/>
        <v>4225.7808664035838</v>
      </c>
      <c r="AA41" s="24">
        <f t="shared" si="7"/>
        <v>4287.3686883199762</v>
      </c>
      <c r="AB41" s="24">
        <f t="shared" si="7"/>
        <v>4254.528277675945</v>
      </c>
      <c r="AC41" s="24">
        <f t="shared" si="7"/>
        <v>4459.4397010654075</v>
      </c>
      <c r="AD41" s="24">
        <f t="shared" si="7"/>
        <v>4537.6367688702685</v>
      </c>
      <c r="AE41" s="24">
        <f t="shared" si="7"/>
        <v>4444.5596342542785</v>
      </c>
      <c r="AF41" s="24">
        <f t="shared" si="7"/>
        <v>4400.009907429162</v>
      </c>
      <c r="AG41" s="24">
        <f t="shared" si="7"/>
        <v>4265.5506348403442</v>
      </c>
      <c r="AH41" s="24">
        <f t="shared" si="7"/>
        <v>4286.9687393455906</v>
      </c>
      <c r="AI41" s="24">
        <f t="shared" si="7"/>
        <v>4507.7479656648529</v>
      </c>
      <c r="AJ41" s="24">
        <f t="shared" si="7"/>
        <v>4327.7173719518487</v>
      </c>
    </row>
    <row r="42" spans="1:36">
      <c r="A42" s="37"/>
      <c r="D42" t="str">
        <f>D26</f>
        <v>International Aviation</v>
      </c>
      <c r="E42" s="24">
        <f t="shared" ref="E42:AJ42" si="8">E26</f>
        <v>401.9132479999999</v>
      </c>
      <c r="F42" s="24">
        <f t="shared" si="8"/>
        <v>483.722464</v>
      </c>
      <c r="G42" s="24">
        <f t="shared" si="8"/>
        <v>195.64339199999998</v>
      </c>
      <c r="H42" s="24">
        <f t="shared" si="8"/>
        <v>108.15702400000001</v>
      </c>
      <c r="I42" s="24">
        <f t="shared" si="8"/>
        <v>114.707584</v>
      </c>
      <c r="J42" s="24">
        <f t="shared" si="8"/>
        <v>118.05564800000001</v>
      </c>
      <c r="K42" s="24">
        <f t="shared" si="8"/>
        <v>96.293231999999975</v>
      </c>
      <c r="L42" s="24">
        <f t="shared" si="8"/>
        <v>90.252159999999989</v>
      </c>
      <c r="M42" s="24">
        <f t="shared" si="8"/>
        <v>80.935808000000009</v>
      </c>
      <c r="N42" s="24">
        <f t="shared" si="8"/>
        <v>74.82195200000001</v>
      </c>
      <c r="O42" s="24">
        <f t="shared" si="8"/>
        <v>70.746048000000002</v>
      </c>
      <c r="P42" s="24">
        <f t="shared" si="8"/>
        <v>94.255279999999999</v>
      </c>
      <c r="Q42" s="24">
        <f t="shared" si="8"/>
        <v>84.065519999999992</v>
      </c>
      <c r="R42" s="24">
        <f t="shared" si="8"/>
        <v>94.182496</v>
      </c>
      <c r="S42" s="24">
        <f t="shared" si="8"/>
        <v>105.17288000000001</v>
      </c>
      <c r="T42" s="24">
        <f t="shared" si="8"/>
        <v>139.96363200000002</v>
      </c>
      <c r="U42" s="24">
        <f t="shared" si="8"/>
        <v>159.32417599999997</v>
      </c>
      <c r="V42" s="24">
        <f t="shared" si="8"/>
        <v>199.57372800000002</v>
      </c>
      <c r="W42" s="24">
        <f t="shared" si="8"/>
        <v>231.16198399999999</v>
      </c>
      <c r="X42" s="24">
        <f t="shared" si="8"/>
        <v>110.777248</v>
      </c>
      <c r="Y42" s="24">
        <f t="shared" si="8"/>
        <v>146.44140799999997</v>
      </c>
      <c r="Z42" s="24">
        <f t="shared" si="8"/>
        <v>168.20382399999997</v>
      </c>
      <c r="AA42" s="24">
        <f t="shared" si="8"/>
        <v>191.71305599999999</v>
      </c>
      <c r="AB42" s="24">
        <f t="shared" si="8"/>
        <v>212.674848</v>
      </c>
      <c r="AC42" s="24">
        <f t="shared" si="8"/>
        <v>235.892944</v>
      </c>
      <c r="AD42" s="24">
        <f t="shared" si="8"/>
        <v>246.922144</v>
      </c>
      <c r="AE42" s="24">
        <f t="shared" si="8"/>
        <v>289.06371599999994</v>
      </c>
      <c r="AF42" s="24">
        <f t="shared" si="8"/>
        <v>320.05244799999997</v>
      </c>
      <c r="AG42" s="24">
        <f t="shared" si="8"/>
        <v>380.85663599999998</v>
      </c>
      <c r="AH42" s="24">
        <f t="shared" si="8"/>
        <v>372.7686680000001</v>
      </c>
      <c r="AI42" s="24">
        <f t="shared" si="8"/>
        <v>163.78135200000003</v>
      </c>
      <c r="AJ42" s="24">
        <f t="shared" si="8"/>
        <v>186.88983199999998</v>
      </c>
    </row>
    <row r="43" spans="1:36">
      <c r="A43" s="37"/>
      <c r="D43" t="str">
        <f>D31</f>
        <v>Other combustion</v>
      </c>
      <c r="E43" s="24">
        <f t="shared" ref="E43:AJ43" si="9">E31</f>
        <v>1645.1209961640614</v>
      </c>
      <c r="F43" s="24">
        <f t="shared" si="9"/>
        <v>1310.1084302100764</v>
      </c>
      <c r="G43" s="24">
        <f t="shared" si="9"/>
        <v>821.83660835427281</v>
      </c>
      <c r="H43" s="24">
        <f t="shared" si="9"/>
        <v>728.89887373098281</v>
      </c>
      <c r="I43" s="24">
        <f t="shared" si="9"/>
        <v>564.5841185224707</v>
      </c>
      <c r="J43" s="24">
        <f t="shared" si="9"/>
        <v>490.2718321881282</v>
      </c>
      <c r="K43" s="24">
        <f t="shared" si="9"/>
        <v>497.53134166222083</v>
      </c>
      <c r="L43" s="24">
        <f t="shared" si="9"/>
        <v>411.57014722401544</v>
      </c>
      <c r="M43" s="24">
        <f t="shared" si="9"/>
        <v>365.82446203644713</v>
      </c>
      <c r="N43" s="24">
        <f t="shared" si="9"/>
        <v>268.18691142614568</v>
      </c>
      <c r="O43" s="24">
        <f t="shared" si="9"/>
        <v>230.88280075229301</v>
      </c>
      <c r="P43" s="24">
        <f t="shared" si="9"/>
        <v>224.33931161157247</v>
      </c>
      <c r="Q43" s="24">
        <f t="shared" si="9"/>
        <v>234.94324805143546</v>
      </c>
      <c r="R43" s="24">
        <f t="shared" si="9"/>
        <v>238.74995315616303</v>
      </c>
      <c r="S43" s="24">
        <f t="shared" si="9"/>
        <v>254.37362097932424</v>
      </c>
      <c r="T43" s="24">
        <f t="shared" si="9"/>
        <v>263.226973683761</v>
      </c>
      <c r="U43" s="24">
        <f t="shared" si="9"/>
        <v>285.35281239162811</v>
      </c>
      <c r="V43" s="24">
        <f t="shared" si="9"/>
        <v>305.43448238965243</v>
      </c>
      <c r="W43" s="24">
        <f t="shared" si="9"/>
        <v>286.89600592861336</v>
      </c>
      <c r="X43" s="24">
        <f t="shared" si="9"/>
        <v>246.48214120737924</v>
      </c>
      <c r="Y43" s="24">
        <f t="shared" si="9"/>
        <v>276.61335213092519</v>
      </c>
      <c r="Z43" s="24">
        <f t="shared" si="9"/>
        <v>277.17723656379582</v>
      </c>
      <c r="AA43" s="24">
        <f t="shared" si="9"/>
        <v>274.08259251592858</v>
      </c>
      <c r="AB43" s="24">
        <f t="shared" si="9"/>
        <v>268.18600340108168</v>
      </c>
      <c r="AC43" s="24">
        <f t="shared" si="9"/>
        <v>298.69612556934021</v>
      </c>
      <c r="AD43" s="24">
        <f t="shared" si="9"/>
        <v>282.0430209078736</v>
      </c>
      <c r="AE43" s="24">
        <f t="shared" si="9"/>
        <v>281.46765592311465</v>
      </c>
      <c r="AF43" s="24">
        <f t="shared" si="9"/>
        <v>290.52989366955234</v>
      </c>
      <c r="AG43" s="24">
        <f t="shared" si="9"/>
        <v>281.23019139490566</v>
      </c>
      <c r="AH43" s="24">
        <f t="shared" si="9"/>
        <v>304.23010434099422</v>
      </c>
      <c r="AI43" s="24">
        <f t="shared" si="9"/>
        <v>303.07600225845437</v>
      </c>
      <c r="AJ43" s="24">
        <f t="shared" si="9"/>
        <v>323.54360152895202</v>
      </c>
    </row>
    <row r="44" spans="1:36">
      <c r="A44" s="37"/>
      <c r="D44" t="str">
        <f>D25</f>
        <v>Waste</v>
      </c>
      <c r="E44" s="24">
        <f t="shared" ref="E44:AJ45" si="10">E25</f>
        <v>1688.9074896225472</v>
      </c>
      <c r="F44" s="24">
        <f t="shared" si="10"/>
        <v>1717.6111188124407</v>
      </c>
      <c r="G44" s="24">
        <f t="shared" si="10"/>
        <v>1690.0403063043939</v>
      </c>
      <c r="H44" s="24">
        <f t="shared" si="10"/>
        <v>1719.2745671661871</v>
      </c>
      <c r="I44" s="24">
        <f t="shared" si="10"/>
        <v>1696.0656062244759</v>
      </c>
      <c r="J44" s="24">
        <f t="shared" si="10"/>
        <v>1700.8110815296739</v>
      </c>
      <c r="K44" s="24">
        <f t="shared" si="10"/>
        <v>1700.0669125903746</v>
      </c>
      <c r="L44" s="24">
        <f t="shared" si="10"/>
        <v>1720.3303948138628</v>
      </c>
      <c r="M44" s="24">
        <f t="shared" si="10"/>
        <v>1702.4811825640281</v>
      </c>
      <c r="N44" s="24">
        <f t="shared" si="10"/>
        <v>1689.5919711342394</v>
      </c>
      <c r="O44" s="24">
        <f t="shared" si="10"/>
        <v>1687.8876855664355</v>
      </c>
      <c r="P44" s="24">
        <f t="shared" si="10"/>
        <v>1721.2653023257583</v>
      </c>
      <c r="Q44" s="24">
        <f t="shared" si="10"/>
        <v>1718.9512718379569</v>
      </c>
      <c r="R44" s="24">
        <f t="shared" si="10"/>
        <v>1711.3427184940015</v>
      </c>
      <c r="S44" s="24">
        <f t="shared" si="10"/>
        <v>1677.224249923046</v>
      </c>
      <c r="T44" s="24">
        <f t="shared" si="10"/>
        <v>1633.0421875679708</v>
      </c>
      <c r="U44" s="24">
        <f t="shared" si="10"/>
        <v>1593.7689069962389</v>
      </c>
      <c r="V44" s="24">
        <f t="shared" si="10"/>
        <v>1563.3669693772392</v>
      </c>
      <c r="W44" s="24">
        <f t="shared" si="10"/>
        <v>1470.293458730155</v>
      </c>
      <c r="X44" s="24">
        <f t="shared" si="10"/>
        <v>1439.7689845953139</v>
      </c>
      <c r="Y44" s="24">
        <f t="shared" si="10"/>
        <v>1410.6819275072082</v>
      </c>
      <c r="Z44" s="24">
        <f t="shared" si="10"/>
        <v>1338.4068330121952</v>
      </c>
      <c r="AA44" s="24">
        <f t="shared" si="10"/>
        <v>1300.5968951304499</v>
      </c>
      <c r="AB44" s="24">
        <f t="shared" si="10"/>
        <v>1270.3966954118832</v>
      </c>
      <c r="AC44" s="24">
        <f t="shared" si="10"/>
        <v>1208.8262649439314</v>
      </c>
      <c r="AD44" s="24">
        <f t="shared" si="10"/>
        <v>1149.7834845803834</v>
      </c>
      <c r="AE44" s="24">
        <f t="shared" si="10"/>
        <v>1129.9000447368462</v>
      </c>
      <c r="AF44" s="24">
        <f t="shared" si="10"/>
        <v>1119.9146019823709</v>
      </c>
      <c r="AG44" s="24">
        <f t="shared" si="10"/>
        <v>999.73389622660852</v>
      </c>
      <c r="AH44" s="24">
        <f t="shared" si="10"/>
        <v>958.3608635289072</v>
      </c>
      <c r="AI44" s="24">
        <f t="shared" si="10"/>
        <v>932.717098978933</v>
      </c>
      <c r="AJ44" s="24">
        <f t="shared" si="10"/>
        <v>893.65344814965272</v>
      </c>
    </row>
    <row r="45" spans="1:36">
      <c r="A45" s="37"/>
      <c r="D45" t="s">
        <v>627</v>
      </c>
      <c r="E45" s="24">
        <f t="shared" si="10"/>
        <v>401.9132479999999</v>
      </c>
      <c r="F45" s="24">
        <f t="shared" si="10"/>
        <v>483.722464</v>
      </c>
      <c r="G45" s="24">
        <f t="shared" si="10"/>
        <v>195.64339199999998</v>
      </c>
      <c r="H45" s="24">
        <f t="shared" si="10"/>
        <v>108.15702400000001</v>
      </c>
      <c r="I45" s="24">
        <f t="shared" si="10"/>
        <v>114.707584</v>
      </c>
      <c r="J45" s="24">
        <f t="shared" si="10"/>
        <v>118.05564800000001</v>
      </c>
      <c r="K45" s="24">
        <f t="shared" si="10"/>
        <v>96.293231999999975</v>
      </c>
      <c r="L45" s="24">
        <f t="shared" si="10"/>
        <v>90.252159999999989</v>
      </c>
      <c r="M45" s="24">
        <f t="shared" si="10"/>
        <v>80.935808000000009</v>
      </c>
      <c r="N45" s="24">
        <f t="shared" si="10"/>
        <v>74.82195200000001</v>
      </c>
      <c r="O45" s="24">
        <f t="shared" si="10"/>
        <v>70.746048000000002</v>
      </c>
      <c r="P45" s="24">
        <f t="shared" si="10"/>
        <v>94.255279999999999</v>
      </c>
      <c r="Q45" s="24">
        <f t="shared" si="10"/>
        <v>84.065519999999992</v>
      </c>
      <c r="R45" s="24">
        <f t="shared" si="10"/>
        <v>94.182496</v>
      </c>
      <c r="S45" s="24">
        <f t="shared" si="10"/>
        <v>105.17288000000001</v>
      </c>
      <c r="T45" s="24">
        <f t="shared" si="10"/>
        <v>139.96363200000002</v>
      </c>
      <c r="U45" s="24">
        <f t="shared" si="10"/>
        <v>159.32417599999997</v>
      </c>
      <c r="V45" s="24">
        <f t="shared" si="10"/>
        <v>199.57372800000002</v>
      </c>
      <c r="W45" s="24">
        <f t="shared" si="10"/>
        <v>231.16198399999999</v>
      </c>
      <c r="X45" s="24">
        <f t="shared" si="10"/>
        <v>110.777248</v>
      </c>
      <c r="Y45" s="24">
        <f t="shared" si="10"/>
        <v>146.44140799999997</v>
      </c>
      <c r="Z45" s="24">
        <f t="shared" si="10"/>
        <v>168.20382399999997</v>
      </c>
      <c r="AA45" s="24">
        <f t="shared" si="10"/>
        <v>191.71305599999999</v>
      </c>
      <c r="AB45" s="24">
        <f t="shared" si="10"/>
        <v>212.674848</v>
      </c>
      <c r="AC45" s="24">
        <f t="shared" si="10"/>
        <v>235.892944</v>
      </c>
      <c r="AD45" s="24">
        <f t="shared" si="10"/>
        <v>246.922144</v>
      </c>
      <c r="AE45" s="24">
        <f t="shared" si="10"/>
        <v>289.06371599999994</v>
      </c>
      <c r="AF45" s="24">
        <f t="shared" si="10"/>
        <v>320.05244799999997</v>
      </c>
      <c r="AG45" s="24">
        <f t="shared" si="10"/>
        <v>380.85663599999998</v>
      </c>
      <c r="AH45" s="24">
        <f t="shared" si="10"/>
        <v>372.7686680000001</v>
      </c>
      <c r="AI45" s="24">
        <f t="shared" si="10"/>
        <v>163.78135200000003</v>
      </c>
      <c r="AJ45" s="24">
        <f t="shared" si="10"/>
        <v>186.88983199999998</v>
      </c>
    </row>
    <row r="46" spans="1:36" s="59" customFormat="1" ht="15" thickBot="1">
      <c r="A46" s="38"/>
      <c r="C46" s="71"/>
    </row>
  </sheetData>
  <mergeCells count="3">
    <mergeCell ref="C22:C31"/>
    <mergeCell ref="B22:B31"/>
    <mergeCell ref="A22:A31"/>
  </mergeCells>
  <pageMargins left="0.7" right="0.7" top="0.75" bottom="0.75" header="0.3" footer="0.3"/>
  <legacyDrawing r:id="rId1"/>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CB3897-3ED8-46FF-A503-1C7F7D8479BC}">
  <dimension ref="A1:AJ46"/>
  <sheetViews>
    <sheetView zoomScale="60" zoomScaleNormal="60" workbookViewId="0">
      <selection activeCell="I15" sqref="I15"/>
    </sheetView>
  </sheetViews>
  <sheetFormatPr defaultRowHeight="14.4"/>
  <cols>
    <col min="1" max="1" width="35.5546875" bestFit="1" customWidth="1"/>
    <col min="2" max="2" width="24.33203125" bestFit="1" customWidth="1"/>
    <col min="3" max="3" width="11.33203125" style="32" customWidth="1"/>
    <col min="4" max="4" width="13.21875" customWidth="1"/>
    <col min="5" max="5" width="21.88671875" customWidth="1"/>
    <col min="6" max="6" width="17.44140625" customWidth="1"/>
  </cols>
  <sheetData>
    <row r="1" spans="1:5">
      <c r="B1">
        <v>1000</v>
      </c>
    </row>
    <row r="3" spans="1:5" ht="15" thickBot="1">
      <c r="B3" t="s">
        <v>167</v>
      </c>
    </row>
    <row r="4" spans="1:5" ht="29.4" thickBot="1">
      <c r="A4" s="63" t="s">
        <v>184</v>
      </c>
      <c r="B4" s="67">
        <v>2019</v>
      </c>
      <c r="C4" s="140" t="s">
        <v>425</v>
      </c>
      <c r="D4" s="134" t="s">
        <v>426</v>
      </c>
      <c r="E4" s="67" t="s">
        <v>438</v>
      </c>
    </row>
    <row r="5" spans="1:5">
      <c r="A5" s="37" t="s">
        <v>427</v>
      </c>
      <c r="B5" s="136">
        <f>13899/$B$1</f>
        <v>13.898999999999999</v>
      </c>
      <c r="C5" s="138">
        <f t="shared" ref="C5:C15" si="0">B5/$B$16</f>
        <v>0.22961233466458608</v>
      </c>
      <c r="D5" s="28">
        <v>0.1</v>
      </c>
      <c r="E5" s="105">
        <v>1</v>
      </c>
    </row>
    <row r="6" spans="1:5">
      <c r="A6" s="37" t="s">
        <v>428</v>
      </c>
      <c r="B6" s="136">
        <f>(34183.8400936208-B5)/B1</f>
        <v>34.1699410936208</v>
      </c>
      <c r="C6" s="138">
        <f t="shared" si="0"/>
        <v>0.56448952801335728</v>
      </c>
      <c r="D6" s="28">
        <v>0.1</v>
      </c>
      <c r="E6" s="105">
        <v>1</v>
      </c>
    </row>
    <row r="7" spans="1:5">
      <c r="A7" s="37" t="s">
        <v>429</v>
      </c>
      <c r="B7" s="136">
        <f>AH37/$B$1</f>
        <v>6.0875204127749997E-5</v>
      </c>
      <c r="C7" s="138">
        <f t="shared" si="0"/>
        <v>1.0056621154727624E-6</v>
      </c>
      <c r="D7" s="28">
        <v>0.1</v>
      </c>
      <c r="E7" s="105">
        <v>1</v>
      </c>
    </row>
    <row r="8" spans="1:5">
      <c r="A8" s="37" t="s">
        <v>430</v>
      </c>
      <c r="B8" s="136">
        <f t="shared" ref="B8:B15" si="1">AH38/$B$1</f>
        <v>6.1701403327788897</v>
      </c>
      <c r="C8" s="138">
        <f t="shared" si="0"/>
        <v>0.10193109770612901</v>
      </c>
      <c r="D8" s="28">
        <v>0.1</v>
      </c>
      <c r="E8" s="105">
        <v>1</v>
      </c>
    </row>
    <row r="9" spans="1:5">
      <c r="A9" s="37" t="s">
        <v>431</v>
      </c>
      <c r="B9" s="136">
        <f t="shared" si="1"/>
        <v>0.25296785513051251</v>
      </c>
      <c r="C9" s="138">
        <f t="shared" si="0"/>
        <v>4.1790445220238701E-3</v>
      </c>
      <c r="D9" s="28">
        <v>0.1</v>
      </c>
      <c r="E9" s="105">
        <v>1</v>
      </c>
    </row>
    <row r="10" spans="1:5">
      <c r="A10" s="37" t="s">
        <v>432</v>
      </c>
      <c r="B10" s="136">
        <f t="shared" si="1"/>
        <v>1.6083852561049088</v>
      </c>
      <c r="C10" s="138">
        <f t="shared" si="0"/>
        <v>2.657062333220709E-2</v>
      </c>
      <c r="D10" s="28">
        <v>0.1</v>
      </c>
      <c r="E10" s="105">
        <v>1</v>
      </c>
    </row>
    <row r="11" spans="1:5">
      <c r="A11" s="37" t="s">
        <v>433</v>
      </c>
      <c r="B11" s="136">
        <f t="shared" si="1"/>
        <v>0.69086540045495659</v>
      </c>
      <c r="C11" s="138">
        <f t="shared" si="0"/>
        <v>1.1413138897578732E-2</v>
      </c>
      <c r="D11" s="28">
        <v>0.1</v>
      </c>
      <c r="E11" s="105">
        <v>1</v>
      </c>
    </row>
    <row r="12" spans="1:5">
      <c r="A12" s="37" t="s">
        <v>434</v>
      </c>
      <c r="B12" s="136">
        <f t="shared" si="1"/>
        <v>1.8122763739998211</v>
      </c>
      <c r="C12" s="138">
        <f t="shared" si="0"/>
        <v>2.9938917137317039E-2</v>
      </c>
      <c r="D12" s="28">
        <v>0.1</v>
      </c>
      <c r="E12" s="105">
        <v>1</v>
      </c>
    </row>
    <row r="13" spans="1:5">
      <c r="A13" s="37" t="s">
        <v>435</v>
      </c>
      <c r="B13" s="136">
        <f t="shared" si="1"/>
        <v>2.356793792348167E-2</v>
      </c>
      <c r="C13" s="138">
        <f t="shared" si="0"/>
        <v>3.8934378371398401E-4</v>
      </c>
      <c r="D13" s="28">
        <v>0.1</v>
      </c>
      <c r="E13" s="105">
        <v>1</v>
      </c>
    </row>
    <row r="14" spans="1:5">
      <c r="A14" s="37" t="s">
        <v>436</v>
      </c>
      <c r="B14" s="136">
        <f t="shared" si="1"/>
        <v>9.2980836934734176E-2</v>
      </c>
      <c r="C14" s="138">
        <f t="shared" si="0"/>
        <v>1.536049143654327E-3</v>
      </c>
      <c r="D14" s="28">
        <v>0.1</v>
      </c>
      <c r="E14" s="105">
        <v>1</v>
      </c>
    </row>
    <row r="15" spans="1:5">
      <c r="A15" s="37" t="s">
        <v>437</v>
      </c>
      <c r="B15" s="136">
        <f t="shared" si="1"/>
        <v>1.8122763739998211</v>
      </c>
      <c r="C15" s="138">
        <f t="shared" si="0"/>
        <v>2.9938917137317039E-2</v>
      </c>
      <c r="D15" s="28">
        <v>0.1</v>
      </c>
      <c r="E15" s="105">
        <v>1</v>
      </c>
    </row>
    <row r="16" spans="1:5">
      <c r="A16" s="37" t="s">
        <v>439</v>
      </c>
      <c r="B16" s="136">
        <f>SUM(B5:B15)</f>
        <v>60.532462336152058</v>
      </c>
      <c r="C16" s="138">
        <f>B16/$B$16</f>
        <v>1</v>
      </c>
      <c r="D16" s="28"/>
      <c r="E16" s="105">
        <v>1</v>
      </c>
    </row>
    <row r="17" spans="1:36" ht="15" thickBot="1">
      <c r="A17" s="38"/>
      <c r="B17" s="57"/>
      <c r="C17" s="139">
        <f>SUM(C5:C15)</f>
        <v>0.99999999999999989</v>
      </c>
      <c r="D17" s="130"/>
      <c r="E17" s="57"/>
    </row>
    <row r="19" spans="1:36">
      <c r="H19" s="35"/>
    </row>
    <row r="20" spans="1:36" ht="15" thickBot="1">
      <c r="H20" s="35"/>
    </row>
    <row r="21" spans="1:36" s="98" customFormat="1">
      <c r="A21" s="89"/>
      <c r="B21" s="90"/>
      <c r="C21" s="90"/>
      <c r="D21" s="90"/>
      <c r="E21" s="91" t="s">
        <v>633</v>
      </c>
      <c r="F21" s="91" t="s">
        <v>634</v>
      </c>
      <c r="G21" s="91" t="s">
        <v>635</v>
      </c>
      <c r="H21" s="91" t="s">
        <v>636</v>
      </c>
      <c r="I21" s="91" t="s">
        <v>637</v>
      </c>
      <c r="J21" s="91" t="s">
        <v>638</v>
      </c>
      <c r="K21" s="91" t="s">
        <v>639</v>
      </c>
      <c r="L21" s="91" t="s">
        <v>640</v>
      </c>
      <c r="M21" s="91" t="s">
        <v>641</v>
      </c>
      <c r="N21" s="91" t="s">
        <v>642</v>
      </c>
      <c r="O21" s="91" t="s">
        <v>643</v>
      </c>
      <c r="P21" s="91" t="s">
        <v>644</v>
      </c>
      <c r="Q21" s="91" t="s">
        <v>645</v>
      </c>
      <c r="R21" s="91" t="s">
        <v>646</v>
      </c>
      <c r="S21" s="91" t="s">
        <v>647</v>
      </c>
      <c r="T21" s="91" t="s">
        <v>648</v>
      </c>
      <c r="U21" s="91" t="s">
        <v>649</v>
      </c>
      <c r="V21" s="91" t="s">
        <v>650</v>
      </c>
      <c r="W21" s="91" t="s">
        <v>651</v>
      </c>
      <c r="X21" s="91" t="s">
        <v>652</v>
      </c>
      <c r="Y21" s="91" t="s">
        <v>43</v>
      </c>
      <c r="Z21" s="91" t="s">
        <v>44</v>
      </c>
      <c r="AA21" s="91" t="s">
        <v>45</v>
      </c>
      <c r="AB21" s="91" t="s">
        <v>46</v>
      </c>
      <c r="AC21" s="91" t="s">
        <v>47</v>
      </c>
      <c r="AD21" s="91" t="s">
        <v>48</v>
      </c>
      <c r="AE21" s="91" t="s">
        <v>49</v>
      </c>
      <c r="AF21" s="91" t="s">
        <v>50</v>
      </c>
      <c r="AG21" s="91" t="s">
        <v>51</v>
      </c>
      <c r="AH21" s="91" t="s">
        <v>52</v>
      </c>
      <c r="AI21" s="91" t="s">
        <v>653</v>
      </c>
      <c r="AJ21" s="91" t="s">
        <v>654</v>
      </c>
    </row>
    <row r="22" spans="1:36" s="99" customFormat="1" ht="14.4" customHeight="1">
      <c r="A22" s="167" t="s">
        <v>655</v>
      </c>
      <c r="B22" s="166" t="s">
        <v>656</v>
      </c>
      <c r="C22" s="166" t="s">
        <v>29</v>
      </c>
      <c r="D22" s="84" t="s">
        <v>657</v>
      </c>
      <c r="E22" s="85">
        <v>702.07084344415671</v>
      </c>
      <c r="F22" s="85">
        <v>703.52214473808419</v>
      </c>
      <c r="G22" s="85">
        <v>693.58310314608241</v>
      </c>
      <c r="H22" s="85">
        <v>697.34804446113378</v>
      </c>
      <c r="I22" s="85">
        <v>680.22630464562008</v>
      </c>
      <c r="J22" s="85">
        <v>698.63113530411874</v>
      </c>
      <c r="K22" s="85">
        <v>703.63263838640637</v>
      </c>
      <c r="L22" s="85">
        <v>695.27088838458155</v>
      </c>
      <c r="M22" s="85">
        <v>689.88719897841008</v>
      </c>
      <c r="N22" s="85">
        <v>690.90438417663563</v>
      </c>
      <c r="O22" s="85">
        <v>684.7212181378635</v>
      </c>
      <c r="P22" s="85">
        <v>672.78143322399467</v>
      </c>
      <c r="Q22" s="85">
        <v>656.94764292439243</v>
      </c>
      <c r="R22" s="85">
        <v>629.16664942870727</v>
      </c>
      <c r="S22" s="85">
        <v>632.61939984087701</v>
      </c>
      <c r="T22" s="85">
        <v>629.91793671690516</v>
      </c>
      <c r="U22" s="85">
        <v>621.8990837847532</v>
      </c>
      <c r="V22" s="85">
        <v>633.90640586660118</v>
      </c>
      <c r="W22" s="85">
        <v>653.16099228336475</v>
      </c>
      <c r="X22" s="85">
        <v>654.02375178882653</v>
      </c>
      <c r="Y22" s="85">
        <v>662.09310019567488</v>
      </c>
      <c r="Z22" s="85">
        <v>647.1362564073745</v>
      </c>
      <c r="AA22" s="85">
        <v>635.82666621253486</v>
      </c>
      <c r="AB22" s="85">
        <v>648.82200791294167</v>
      </c>
      <c r="AC22" s="85">
        <v>662.8057766691004</v>
      </c>
      <c r="AD22" s="85">
        <v>672.48646351973014</v>
      </c>
      <c r="AE22" s="85">
        <v>694.06764411134532</v>
      </c>
      <c r="AF22" s="85">
        <v>699.0707285360337</v>
      </c>
      <c r="AG22" s="85">
        <v>701.2621995783295</v>
      </c>
      <c r="AH22" s="85">
        <v>690.86540045495656</v>
      </c>
      <c r="AI22" s="85">
        <v>702.97232156443829</v>
      </c>
      <c r="AJ22" s="85">
        <v>697.34611066327352</v>
      </c>
    </row>
    <row r="23" spans="1:36" s="99" customFormat="1">
      <c r="A23" s="167"/>
      <c r="B23" s="166"/>
      <c r="C23" s="166"/>
      <c r="D23" s="84" t="s">
        <v>620</v>
      </c>
      <c r="E23" s="85">
        <v>2630.9658648232703</v>
      </c>
      <c r="F23" s="85">
        <v>3237.8323475963848</v>
      </c>
      <c r="G23" s="85">
        <v>3530.6591726742663</v>
      </c>
      <c r="H23" s="85">
        <v>3575.9407303922108</v>
      </c>
      <c r="I23" s="85">
        <v>3636.9080878860568</v>
      </c>
      <c r="J23" s="85">
        <v>3395.2063545538253</v>
      </c>
      <c r="K23" s="85">
        <v>3511.9335745799654</v>
      </c>
      <c r="L23" s="85">
        <v>3776.2205171808173</v>
      </c>
      <c r="M23" s="85">
        <v>3963.7896194168225</v>
      </c>
      <c r="N23" s="85">
        <v>4387.6102459190415</v>
      </c>
      <c r="O23" s="85">
        <v>4917.7322749835721</v>
      </c>
      <c r="P23" s="85">
        <v>5175.4067398012694</v>
      </c>
      <c r="Q23" s="85">
        <v>5354.983498429312</v>
      </c>
      <c r="R23" s="85">
        <v>5893.5290741312429</v>
      </c>
      <c r="S23" s="85">
        <v>6852.0845544508447</v>
      </c>
      <c r="T23" s="85">
        <v>7215.0367106414078</v>
      </c>
      <c r="U23" s="85">
        <v>6868.7029088528325</v>
      </c>
      <c r="V23" s="85">
        <v>6574.613049526235</v>
      </c>
      <c r="W23" s="85">
        <v>6666.6666063187367</v>
      </c>
      <c r="X23" s="85">
        <v>6129.1458832496155</v>
      </c>
      <c r="Y23" s="85">
        <v>6504.84202139424</v>
      </c>
      <c r="Z23" s="85">
        <v>6867.2628190366231</v>
      </c>
      <c r="AA23" s="85">
        <v>6553.1505734427128</v>
      </c>
      <c r="AB23" s="85">
        <v>6420.1009473222357</v>
      </c>
      <c r="AC23" s="85">
        <v>6106.0547176549217</v>
      </c>
      <c r="AD23" s="85">
        <v>5668.9952460987397</v>
      </c>
      <c r="AE23" s="85">
        <v>5489.5675563888663</v>
      </c>
      <c r="AF23" s="85">
        <v>5628.3069018791684</v>
      </c>
      <c r="AG23" s="85">
        <v>6010.4383172856824</v>
      </c>
      <c r="AH23" s="85">
        <v>6170.1403327788894</v>
      </c>
      <c r="AI23" s="85">
        <v>4618.3161822991624</v>
      </c>
      <c r="AJ23" s="85">
        <v>4919.0391266753177</v>
      </c>
    </row>
    <row r="24" spans="1:36" s="99" customFormat="1">
      <c r="A24" s="167"/>
      <c r="B24" s="166"/>
      <c r="C24" s="166"/>
      <c r="D24" s="84" t="s">
        <v>658</v>
      </c>
      <c r="E24" s="85">
        <v>7852.1517845302469</v>
      </c>
      <c r="F24" s="85">
        <v>7603.7080015967595</v>
      </c>
      <c r="G24" s="85">
        <v>7188.65704163792</v>
      </c>
      <c r="H24" s="85">
        <v>7316.5363194416932</v>
      </c>
      <c r="I24" s="85">
        <v>6504.9330871683242</v>
      </c>
      <c r="J24" s="85">
        <v>4291.6238184029789</v>
      </c>
      <c r="K24" s="85">
        <v>4079.9205462319524</v>
      </c>
      <c r="L24" s="85">
        <v>3202.9839038023806</v>
      </c>
      <c r="M24" s="85">
        <v>1995.9415312303015</v>
      </c>
      <c r="N24" s="85">
        <v>2125.9510151037939</v>
      </c>
      <c r="O24" s="85">
        <v>2093.3378499785904</v>
      </c>
      <c r="P24" s="85">
        <v>2128.5575738626108</v>
      </c>
      <c r="Q24" s="85">
        <v>2043.4328413653952</v>
      </c>
      <c r="R24" s="85">
        <v>1944.6333596957973</v>
      </c>
      <c r="S24" s="85">
        <v>2090.2823978402062</v>
      </c>
      <c r="T24" s="85">
        <v>2071.9555656663129</v>
      </c>
      <c r="U24" s="85">
        <v>2225.2719525927314</v>
      </c>
      <c r="V24" s="85">
        <v>2134.6034386454621</v>
      </c>
      <c r="W24" s="85">
        <v>2037.8169570307009</v>
      </c>
      <c r="X24" s="85">
        <v>1840.2116480368065</v>
      </c>
      <c r="Y24" s="85">
        <v>1923.594552265577</v>
      </c>
      <c r="Z24" s="85">
        <v>1959.2786565723927</v>
      </c>
      <c r="AA24" s="85">
        <v>1880.6779693040007</v>
      </c>
      <c r="AB24" s="85">
        <v>1816.6168673679267</v>
      </c>
      <c r="AC24" s="85">
        <v>1807.9498102622433</v>
      </c>
      <c r="AD24" s="85">
        <v>1762.8389892987143</v>
      </c>
      <c r="AE24" s="85">
        <v>1836.82544353654</v>
      </c>
      <c r="AF24" s="85">
        <v>1828.8605235782786</v>
      </c>
      <c r="AG24" s="85">
        <v>1848.6161790843248</v>
      </c>
      <c r="AH24" s="85">
        <v>1901.0853314189276</v>
      </c>
      <c r="AI24" s="85">
        <v>1762.4245387252795</v>
      </c>
      <c r="AJ24" s="85">
        <v>1759.8430887346183</v>
      </c>
    </row>
    <row r="25" spans="1:36" s="99" customFormat="1">
      <c r="A25" s="167"/>
      <c r="B25" s="166"/>
      <c r="C25" s="166"/>
      <c r="D25" s="84" t="s">
        <v>626</v>
      </c>
      <c r="E25" s="85">
        <v>116.39896923148429</v>
      </c>
      <c r="F25" s="85">
        <v>118.84090349710696</v>
      </c>
      <c r="G25" s="85">
        <v>119.69823380406054</v>
      </c>
      <c r="H25" s="85">
        <v>121.11357091700395</v>
      </c>
      <c r="I25" s="85">
        <v>112.19566123345601</v>
      </c>
      <c r="J25" s="85">
        <v>111.61243327865793</v>
      </c>
      <c r="K25" s="85">
        <v>113.92352071543161</v>
      </c>
      <c r="L25" s="85">
        <v>116.67876036599755</v>
      </c>
      <c r="M25" s="85">
        <v>118.66946479134903</v>
      </c>
      <c r="N25" s="85">
        <v>118.10421307534698</v>
      </c>
      <c r="O25" s="85">
        <v>116.08636586137844</v>
      </c>
      <c r="P25" s="85">
        <v>116.53942038933084</v>
      </c>
      <c r="Q25" s="85">
        <v>117.28902318533551</v>
      </c>
      <c r="R25" s="85">
        <v>122.53748233517446</v>
      </c>
      <c r="S25" s="85">
        <v>116.87827534162335</v>
      </c>
      <c r="T25" s="85">
        <v>118.26993472103564</v>
      </c>
      <c r="U25" s="85">
        <v>119.07413460302301</v>
      </c>
      <c r="V25" s="85">
        <v>120.96993204521375</v>
      </c>
      <c r="W25" s="85">
        <v>122.58857771545331</v>
      </c>
      <c r="X25" s="85">
        <v>122.32739150860856</v>
      </c>
      <c r="Y25" s="85">
        <v>110.42333453747126</v>
      </c>
      <c r="Z25" s="85">
        <v>106.15467179618193</v>
      </c>
      <c r="AA25" s="85">
        <v>105.33240330666666</v>
      </c>
      <c r="AB25" s="85">
        <v>105.67453293122533</v>
      </c>
      <c r="AC25" s="85">
        <v>107.1696030251054</v>
      </c>
      <c r="AD25" s="85">
        <v>101.94209180102224</v>
      </c>
      <c r="AE25" s="85">
        <v>100.62756322381921</v>
      </c>
      <c r="AF25" s="85">
        <v>100.52842922961719</v>
      </c>
      <c r="AG25" s="85">
        <v>98.53976327196591</v>
      </c>
      <c r="AH25" s="85">
        <v>92.980836934734171</v>
      </c>
      <c r="AI25" s="85">
        <v>89.683366799708196</v>
      </c>
      <c r="AJ25" s="85">
        <v>88.258105713752784</v>
      </c>
    </row>
    <row r="26" spans="1:36" s="99" customFormat="1">
      <c r="A26" s="167"/>
      <c r="B26" s="166"/>
      <c r="C26" s="166"/>
      <c r="D26" s="84" t="s">
        <v>659</v>
      </c>
      <c r="E26" s="85">
        <v>397.94625501116974</v>
      </c>
      <c r="F26" s="85">
        <v>415.94129916810977</v>
      </c>
      <c r="G26" s="85">
        <v>402.18535373300239</v>
      </c>
      <c r="H26" s="85">
        <v>397.7265578818043</v>
      </c>
      <c r="I26" s="85">
        <v>504.47835751003777</v>
      </c>
      <c r="J26" s="85">
        <v>571.74285669459312</v>
      </c>
      <c r="K26" s="85">
        <v>621.1837198889632</v>
      </c>
      <c r="L26" s="85">
        <v>743.05574411421651</v>
      </c>
      <c r="M26" s="85">
        <v>900.6386857375818</v>
      </c>
      <c r="N26" s="85">
        <v>1016.0773949282366</v>
      </c>
      <c r="O26" s="85">
        <v>968.43016827010683</v>
      </c>
      <c r="P26" s="85">
        <v>1047.3496433363885</v>
      </c>
      <c r="Q26" s="85">
        <v>1134.6509544097707</v>
      </c>
      <c r="R26" s="85">
        <v>1182.0246799395597</v>
      </c>
      <c r="S26" s="85">
        <v>1286.1174125290975</v>
      </c>
      <c r="T26" s="85">
        <v>1306.7686487957221</v>
      </c>
      <c r="U26" s="85">
        <v>1222.9683744310664</v>
      </c>
      <c r="V26" s="85">
        <v>1314.3935175845177</v>
      </c>
      <c r="W26" s="85">
        <v>1323.1205135780137</v>
      </c>
      <c r="X26" s="85">
        <v>1267.6341111999161</v>
      </c>
      <c r="Y26" s="85">
        <v>1300.9013923683754</v>
      </c>
      <c r="Z26" s="85">
        <v>1217.1544548222673</v>
      </c>
      <c r="AA26" s="85">
        <v>1123.0790990496084</v>
      </c>
      <c r="AB26" s="85">
        <v>1128.1402977378416</v>
      </c>
      <c r="AC26" s="85">
        <v>1225.0990041975156</v>
      </c>
      <c r="AD26" s="85">
        <v>1380.997919188992</v>
      </c>
      <c r="AE26" s="85">
        <v>1532.3626587192311</v>
      </c>
      <c r="AF26" s="85">
        <v>1732.5499264554326</v>
      </c>
      <c r="AG26" s="85">
        <v>1852.5892996706468</v>
      </c>
      <c r="AH26" s="85">
        <v>1812.2763739998211</v>
      </c>
      <c r="AI26" s="85">
        <v>1648.8038508777645</v>
      </c>
      <c r="AJ26" s="85">
        <v>1881.0246206369998</v>
      </c>
    </row>
    <row r="27" spans="1:36" s="99" customFormat="1">
      <c r="A27" s="167"/>
      <c r="B27" s="166"/>
      <c r="C27" s="166"/>
      <c r="D27" s="84" t="s">
        <v>660</v>
      </c>
      <c r="E27" s="85">
        <v>8.101091483237001E-2</v>
      </c>
      <c r="F27" s="85">
        <v>8.5419210093359996E-2</v>
      </c>
      <c r="G27" s="85">
        <v>8.175316535985E-2</v>
      </c>
      <c r="H27" s="85">
        <v>0.11446122324897</v>
      </c>
      <c r="I27" s="85">
        <v>0.10139532347955001</v>
      </c>
      <c r="J27" s="85">
        <v>0.10229386641150999</v>
      </c>
      <c r="K27" s="85">
        <v>9.6663633434269994E-2</v>
      </c>
      <c r="L27" s="85">
        <v>0.1014876915855</v>
      </c>
      <c r="M27" s="85">
        <v>9.5740203451720005E-2</v>
      </c>
      <c r="N27" s="85">
        <v>0.10830483067568999</v>
      </c>
      <c r="O27" s="85">
        <v>0.11637343535415999</v>
      </c>
      <c r="P27" s="85">
        <v>0.11664431638227001</v>
      </c>
      <c r="Q27" s="85">
        <v>0.12037647987642999</v>
      </c>
      <c r="R27" s="85">
        <v>0.12249845438448</v>
      </c>
      <c r="S27" s="85">
        <v>0.12080107739373</v>
      </c>
      <c r="T27" s="85">
        <v>0.15372667973769</v>
      </c>
      <c r="U27" s="85">
        <v>0.15660120095027999</v>
      </c>
      <c r="V27" s="85">
        <v>0.13129152329953001</v>
      </c>
      <c r="W27" s="85">
        <v>0.14433645883050999</v>
      </c>
      <c r="X27" s="85">
        <v>0.11004301676273999</v>
      </c>
      <c r="Y27" s="85">
        <v>0.11278489970479001</v>
      </c>
      <c r="Z27" s="85">
        <v>9.7181025779519994E-2</v>
      </c>
      <c r="AA27" s="85">
        <v>7.2601004725189988E-2</v>
      </c>
      <c r="AB27" s="85">
        <v>6.1947760815829998E-2</v>
      </c>
      <c r="AC27" s="85">
        <v>6.7417249123320006E-2</v>
      </c>
      <c r="AD27" s="85">
        <v>6.4679603991879997E-2</v>
      </c>
      <c r="AE27" s="85">
        <v>6.8362136110730012E-2</v>
      </c>
      <c r="AF27" s="85">
        <v>7.7506055776319999E-2</v>
      </c>
      <c r="AG27" s="85">
        <v>7.0121564774769995E-2</v>
      </c>
      <c r="AH27" s="85">
        <v>6.087520412775E-2</v>
      </c>
      <c r="AI27" s="85">
        <v>1.320056710069E-2</v>
      </c>
      <c r="AJ27" s="85">
        <v>1.3514726669890001E-2</v>
      </c>
    </row>
    <row r="28" spans="1:36" s="99" customFormat="1">
      <c r="A28" s="167"/>
      <c r="B28" s="166"/>
      <c r="C28" s="166"/>
      <c r="D28" s="84" t="s">
        <v>661</v>
      </c>
      <c r="E28" s="85">
        <v>56.769627609673307</v>
      </c>
      <c r="F28" s="85">
        <v>59.202330260168708</v>
      </c>
      <c r="G28" s="85">
        <v>60.087870692360127</v>
      </c>
      <c r="H28" s="85">
        <v>63.141375781638047</v>
      </c>
      <c r="I28" s="85">
        <v>66.312517203031547</v>
      </c>
      <c r="J28" s="85">
        <v>132.07120843574577</v>
      </c>
      <c r="K28" s="85">
        <v>124.06964809935263</v>
      </c>
      <c r="L28" s="85">
        <v>137.48632693511138</v>
      </c>
      <c r="M28" s="85">
        <v>180.24338438902899</v>
      </c>
      <c r="N28" s="85">
        <v>201.55984943891923</v>
      </c>
      <c r="O28" s="85">
        <v>151.80483581242171</v>
      </c>
      <c r="P28" s="85">
        <v>320.65566998145397</v>
      </c>
      <c r="Q28" s="85">
        <v>1083.275178338755</v>
      </c>
      <c r="R28" s="85">
        <v>1088.2137727172967</v>
      </c>
      <c r="S28" s="85">
        <v>1316.2850778000234</v>
      </c>
      <c r="T28" s="85">
        <v>1297.1575976241436</v>
      </c>
      <c r="U28" s="85">
        <v>1362.6678476876471</v>
      </c>
      <c r="V28" s="85">
        <v>1233.1181616081324</v>
      </c>
      <c r="W28" s="85">
        <v>1043.240821414536</v>
      </c>
      <c r="X28" s="85">
        <v>1244.9105466060566</v>
      </c>
      <c r="Y28" s="85">
        <v>1265.6921403802462</v>
      </c>
      <c r="Z28" s="85">
        <v>1064.4054610970045</v>
      </c>
      <c r="AA28" s="85">
        <v>1109.0102657609359</v>
      </c>
      <c r="AB28" s="85">
        <v>753.45664918726698</v>
      </c>
      <c r="AC28" s="85">
        <v>722.95201955880816</v>
      </c>
      <c r="AD28" s="85">
        <v>510.66342651721703</v>
      </c>
      <c r="AE28" s="85">
        <v>302.27006592237638</v>
      </c>
      <c r="AF28" s="85">
        <v>292.08862519016458</v>
      </c>
      <c r="AG28" s="85">
        <v>268.14227950210528</v>
      </c>
      <c r="AH28" s="85">
        <v>252.96785513051253</v>
      </c>
      <c r="AI28" s="85">
        <v>246.58990752421863</v>
      </c>
      <c r="AJ28" s="85">
        <v>255.90746668621389</v>
      </c>
    </row>
    <row r="29" spans="1:36" s="99" customFormat="1">
      <c r="A29" s="167"/>
      <c r="B29" s="166"/>
      <c r="C29" s="166"/>
      <c r="D29" s="84" t="s">
        <v>662</v>
      </c>
      <c r="E29" s="85">
        <v>1324.3415885615518</v>
      </c>
      <c r="F29" s="85">
        <v>1589.6179835881549</v>
      </c>
      <c r="G29" s="85">
        <v>1463.0324884094171</v>
      </c>
      <c r="H29" s="85">
        <v>1449.9619750089905</v>
      </c>
      <c r="I29" s="85">
        <v>1388.9319098948911</v>
      </c>
      <c r="J29" s="85">
        <v>1404.3031100854</v>
      </c>
      <c r="K29" s="85">
        <v>1553.4945759181714</v>
      </c>
      <c r="L29" s="85">
        <v>1505.6164328615578</v>
      </c>
      <c r="M29" s="85">
        <v>1570.0577148068314</v>
      </c>
      <c r="N29" s="85">
        <v>1408.3603025480793</v>
      </c>
      <c r="O29" s="85">
        <v>1631.6055275964866</v>
      </c>
      <c r="P29" s="85">
        <v>1674.7086127671241</v>
      </c>
      <c r="Q29" s="85">
        <v>1619.9462370556903</v>
      </c>
      <c r="R29" s="85">
        <v>1659.2696729585109</v>
      </c>
      <c r="S29" s="85">
        <v>1705.1644126043427</v>
      </c>
      <c r="T29" s="85">
        <v>1634.5176016107921</v>
      </c>
      <c r="U29" s="85">
        <v>1599.391560816013</v>
      </c>
      <c r="V29" s="85">
        <v>1512.7421818724413</v>
      </c>
      <c r="W29" s="85">
        <v>1574.2633978214274</v>
      </c>
      <c r="X29" s="85">
        <v>1564.9950316374279</v>
      </c>
      <c r="Y29" s="85">
        <v>1663.7067198830027</v>
      </c>
      <c r="Z29" s="85">
        <v>1368.9331573227325</v>
      </c>
      <c r="AA29" s="85">
        <v>1492.8364883509994</v>
      </c>
      <c r="AB29" s="85">
        <v>1513.3135259692485</v>
      </c>
      <c r="AC29" s="85">
        <v>1354.7944418926993</v>
      </c>
      <c r="AD29" s="85">
        <v>1572.8131091744885</v>
      </c>
      <c r="AE29" s="85">
        <v>1630.5824735734006</v>
      </c>
      <c r="AF29" s="85">
        <v>1687.3228109373645</v>
      </c>
      <c r="AG29" s="85">
        <v>1611.8872796614901</v>
      </c>
      <c r="AH29" s="85">
        <v>1608.3852561049089</v>
      </c>
      <c r="AI29" s="85">
        <v>1586.9163372261237</v>
      </c>
      <c r="AJ29" s="85">
        <v>1647.4730755623618</v>
      </c>
    </row>
    <row r="30" spans="1:36" s="99" customFormat="1">
      <c r="A30" s="167"/>
      <c r="B30" s="166"/>
      <c r="C30" s="166"/>
      <c r="D30" s="84" t="s">
        <v>663</v>
      </c>
      <c r="E30" s="85">
        <v>8.9909736621410801</v>
      </c>
      <c r="F30" s="85">
        <v>-58.911977084821409</v>
      </c>
      <c r="G30" s="85">
        <v>-464.52129305683388</v>
      </c>
      <c r="H30" s="85">
        <v>-591.21938383521604</v>
      </c>
      <c r="I30" s="85">
        <v>-443.43444841325004</v>
      </c>
      <c r="J30" s="85">
        <v>-522.63978314939027</v>
      </c>
      <c r="K30" s="85">
        <v>-558.36581145502328</v>
      </c>
      <c r="L30" s="85">
        <v>-644.3059242159818</v>
      </c>
      <c r="M30" s="85">
        <v>-538.42606710890641</v>
      </c>
      <c r="N30" s="85">
        <v>-604.73566311022012</v>
      </c>
      <c r="O30" s="85">
        <v>-614.75069004126851</v>
      </c>
      <c r="P30" s="85">
        <v>-593.36829743941803</v>
      </c>
      <c r="Q30" s="85">
        <v>-583.0451911231487</v>
      </c>
      <c r="R30" s="85">
        <v>-563.31143590720023</v>
      </c>
      <c r="S30" s="85">
        <v>-609.45977415976938</v>
      </c>
      <c r="T30" s="85">
        <v>-565.96695312944314</v>
      </c>
      <c r="U30" s="85">
        <v>-484.97968985974086</v>
      </c>
      <c r="V30" s="85">
        <v>-392.71880651266156</v>
      </c>
      <c r="W30" s="85">
        <v>-410.6903247162042</v>
      </c>
      <c r="X30" s="85">
        <v>-423.05012809146928</v>
      </c>
      <c r="Y30" s="85">
        <v>-205.39955811351732</v>
      </c>
      <c r="Z30" s="85">
        <v>-298.16557770863625</v>
      </c>
      <c r="AA30" s="85">
        <v>-368.19439961334979</v>
      </c>
      <c r="AB30" s="85">
        <v>-513.84014930466333</v>
      </c>
      <c r="AC30" s="85">
        <v>-422.59244580788464</v>
      </c>
      <c r="AD30" s="85">
        <v>-369.20946429616674</v>
      </c>
      <c r="AE30" s="85">
        <v>-468.32288357641937</v>
      </c>
      <c r="AF30" s="85">
        <v>-379.43207108278443</v>
      </c>
      <c r="AG30" s="85">
        <v>-241.15214782788732</v>
      </c>
      <c r="AH30" s="85">
        <v>-363.59461751259073</v>
      </c>
      <c r="AI30" s="85">
        <v>-447.6494952048119</v>
      </c>
      <c r="AJ30" s="85">
        <v>-605.34856414549029</v>
      </c>
    </row>
    <row r="31" spans="1:36" s="99" customFormat="1">
      <c r="A31" s="167"/>
      <c r="B31" s="166"/>
      <c r="C31" s="166"/>
      <c r="D31" s="84" t="s">
        <v>625</v>
      </c>
      <c r="E31" s="85">
        <v>39.713222792138261</v>
      </c>
      <c r="F31" s="85">
        <v>40.553560981361485</v>
      </c>
      <c r="G31" s="85">
        <v>62.569156757797394</v>
      </c>
      <c r="H31" s="85">
        <v>57.307864460152913</v>
      </c>
      <c r="I31" s="85">
        <v>58.122810623259767</v>
      </c>
      <c r="J31" s="85">
        <v>45.075836974112562</v>
      </c>
      <c r="K31" s="85">
        <v>54.493266337262341</v>
      </c>
      <c r="L31" s="85">
        <v>60.445947444964375</v>
      </c>
      <c r="M31" s="85">
        <v>72.28680288469485</v>
      </c>
      <c r="N31" s="85">
        <v>118.77627320092273</v>
      </c>
      <c r="O31" s="85">
        <v>39.707630190067874</v>
      </c>
      <c r="P31" s="85">
        <v>48.611851445859799</v>
      </c>
      <c r="Q31" s="85">
        <v>39.44995742929158</v>
      </c>
      <c r="R31" s="85">
        <v>29.40672138893267</v>
      </c>
      <c r="S31" s="85">
        <v>27.6189021414094</v>
      </c>
      <c r="T31" s="85">
        <v>26.978730733110698</v>
      </c>
      <c r="U31" s="85">
        <v>27.475429027462503</v>
      </c>
      <c r="V31" s="85">
        <v>26.318893399389331</v>
      </c>
      <c r="W31" s="85">
        <v>28.47091344489257</v>
      </c>
      <c r="X31" s="85">
        <v>28.549180130146244</v>
      </c>
      <c r="Y31" s="85">
        <v>28.693190432747681</v>
      </c>
      <c r="Z31" s="85">
        <v>27.309291081832651</v>
      </c>
      <c r="AA31" s="85">
        <v>27.340054648224797</v>
      </c>
      <c r="AB31" s="85">
        <v>23.326015256556008</v>
      </c>
      <c r="AC31" s="85">
        <v>23.709618502897861</v>
      </c>
      <c r="AD31" s="85">
        <v>24.135595489403428</v>
      </c>
      <c r="AE31" s="85">
        <v>23.882672283486386</v>
      </c>
      <c r="AF31" s="85">
        <v>23.558218146504018</v>
      </c>
      <c r="AG31" s="85">
        <v>24.389835810911503</v>
      </c>
      <c r="AH31" s="85">
        <v>23.567937923481669</v>
      </c>
      <c r="AI31" s="85">
        <v>22.996517729458049</v>
      </c>
      <c r="AJ31" s="85">
        <v>22.862960291268582</v>
      </c>
    </row>
    <row r="32" spans="1:36" s="87" customFormat="1" ht="15" thickBot="1">
      <c r="A32" s="86"/>
      <c r="C32" s="88"/>
    </row>
    <row r="33" spans="1:36" ht="15" thickBot="1"/>
    <row r="34" spans="1:36" s="76" customFormat="1">
      <c r="A34" s="95" t="s">
        <v>167</v>
      </c>
      <c r="B34" s="74"/>
      <c r="C34" s="74"/>
      <c r="D34" s="74"/>
      <c r="E34" s="75" t="s">
        <v>633</v>
      </c>
      <c r="F34" s="75" t="s">
        <v>634</v>
      </c>
      <c r="G34" s="75" t="s">
        <v>635</v>
      </c>
      <c r="H34" s="75" t="s">
        <v>636</v>
      </c>
      <c r="I34" s="75" t="s">
        <v>637</v>
      </c>
      <c r="J34" s="75" t="s">
        <v>638</v>
      </c>
      <c r="K34" s="75" t="s">
        <v>639</v>
      </c>
      <c r="L34" s="75" t="s">
        <v>640</v>
      </c>
      <c r="M34" s="75" t="s">
        <v>641</v>
      </c>
      <c r="N34" s="75" t="s">
        <v>642</v>
      </c>
      <c r="O34" s="75" t="s">
        <v>643</v>
      </c>
      <c r="P34" s="75" t="s">
        <v>644</v>
      </c>
      <c r="Q34" s="75" t="s">
        <v>645</v>
      </c>
      <c r="R34" s="75" t="s">
        <v>646</v>
      </c>
      <c r="S34" s="75" t="s">
        <v>647</v>
      </c>
      <c r="T34" s="75" t="s">
        <v>648</v>
      </c>
      <c r="U34" s="75" t="s">
        <v>649</v>
      </c>
      <c r="V34" s="75" t="s">
        <v>650</v>
      </c>
      <c r="W34" s="75" t="s">
        <v>651</v>
      </c>
      <c r="X34" s="75" t="s">
        <v>652</v>
      </c>
      <c r="Y34" s="75" t="s">
        <v>43</v>
      </c>
      <c r="Z34" s="75" t="s">
        <v>44</v>
      </c>
      <c r="AA34" s="75" t="s">
        <v>45</v>
      </c>
      <c r="AB34" s="75" t="s">
        <v>46</v>
      </c>
      <c r="AC34" s="75" t="s">
        <v>47</v>
      </c>
      <c r="AD34" s="75" t="s">
        <v>48</v>
      </c>
      <c r="AE34" s="75" t="s">
        <v>49</v>
      </c>
      <c r="AF34" s="75" t="s">
        <v>50</v>
      </c>
      <c r="AG34" s="75" t="s">
        <v>51</v>
      </c>
      <c r="AH34" s="75" t="s">
        <v>52</v>
      </c>
      <c r="AI34" s="75" t="s">
        <v>653</v>
      </c>
      <c r="AJ34" s="75" t="s">
        <v>654</v>
      </c>
    </row>
    <row r="35" spans="1:36">
      <c r="A35" s="37"/>
      <c r="E35" s="81">
        <v>6244.4930019993326</v>
      </c>
      <c r="F35" s="81">
        <v>6073.1494668274945</v>
      </c>
      <c r="G35" s="81">
        <v>5724.6775650565469</v>
      </c>
      <c r="H35" s="81">
        <v>5863.4459668598765</v>
      </c>
      <c r="I35" s="81">
        <v>5146.6996309531642</v>
      </c>
      <c r="J35" s="81">
        <v>3289.6921262142055</v>
      </c>
      <c r="K35" s="81">
        <v>3131.7813240106102</v>
      </c>
      <c r="L35" s="81">
        <v>2362.9756522028392</v>
      </c>
      <c r="M35" s="81">
        <v>1313.6741869278203</v>
      </c>
      <c r="N35" s="81">
        <v>1404.7337604881427</v>
      </c>
      <c r="O35" s="81">
        <v>1343.4340173094504</v>
      </c>
      <c r="P35" s="81">
        <v>1425.9219095161188</v>
      </c>
      <c r="Q35" s="81">
        <v>1320.5880160315655</v>
      </c>
      <c r="R35" s="81">
        <v>1273.6750637756986</v>
      </c>
      <c r="S35" s="81">
        <v>1363.3420931678229</v>
      </c>
      <c r="T35" s="81">
        <v>1373.4924228433995</v>
      </c>
      <c r="U35" s="81">
        <v>1472.7868161599984</v>
      </c>
      <c r="V35" s="81">
        <v>1386.1604442095695</v>
      </c>
      <c r="W35" s="81">
        <v>1338.9564793006225</v>
      </c>
      <c r="X35" s="81">
        <v>1211.4856376810776</v>
      </c>
      <c r="Y35" s="81">
        <v>1270.106240746873</v>
      </c>
      <c r="Z35" s="81">
        <v>1294.3583758171685</v>
      </c>
      <c r="AA35" s="81">
        <v>1246.6788121348784</v>
      </c>
      <c r="AB35" s="81">
        <v>1199.9096749729758</v>
      </c>
      <c r="AC35" s="81">
        <v>1180.9688349141497</v>
      </c>
      <c r="AD35" s="81">
        <v>1144.718999021848</v>
      </c>
      <c r="AE35" s="81">
        <v>1196.4509929620299</v>
      </c>
      <c r="AF35" s="81">
        <v>1179.148834061489</v>
      </c>
      <c r="AG35" s="81">
        <v>1201.249223619584</v>
      </c>
      <c r="AH35" s="81">
        <v>1237.3157450412477</v>
      </c>
      <c r="AI35" s="81">
        <v>1141.8939008393188</v>
      </c>
      <c r="AJ35" s="81">
        <v>1193.9012553172493</v>
      </c>
    </row>
    <row r="36" spans="1:36">
      <c r="A36" s="37"/>
      <c r="E36" s="11">
        <f>E24-E35</f>
        <v>1607.6587825309143</v>
      </c>
      <c r="F36" s="11">
        <f t="shared" ref="F36:AJ36" si="2">F24-F35</f>
        <v>1530.558534769265</v>
      </c>
      <c r="G36" s="11">
        <f t="shared" si="2"/>
        <v>1463.9794765813731</v>
      </c>
      <c r="H36" s="11">
        <f t="shared" si="2"/>
        <v>1453.0903525818167</v>
      </c>
      <c r="I36" s="11">
        <f t="shared" si="2"/>
        <v>1358.23345621516</v>
      </c>
      <c r="J36" s="11">
        <f t="shared" si="2"/>
        <v>1001.9316921887735</v>
      </c>
      <c r="K36" s="11">
        <f t="shared" si="2"/>
        <v>948.13922222134215</v>
      </c>
      <c r="L36" s="11">
        <f t="shared" si="2"/>
        <v>840.00825159954138</v>
      </c>
      <c r="M36" s="11">
        <f t="shared" si="2"/>
        <v>682.26734430248121</v>
      </c>
      <c r="N36" s="11">
        <f t="shared" si="2"/>
        <v>721.2172546156512</v>
      </c>
      <c r="O36" s="11">
        <f t="shared" si="2"/>
        <v>749.90383266914</v>
      </c>
      <c r="P36" s="11">
        <f t="shared" si="2"/>
        <v>702.63566434649192</v>
      </c>
      <c r="Q36" s="11">
        <f t="shared" si="2"/>
        <v>722.8448253338297</v>
      </c>
      <c r="R36" s="11">
        <f t="shared" si="2"/>
        <v>670.95829592009864</v>
      </c>
      <c r="S36" s="11">
        <f t="shared" si="2"/>
        <v>726.94030467238326</v>
      </c>
      <c r="T36" s="11">
        <f t="shared" si="2"/>
        <v>698.46314282291337</v>
      </c>
      <c r="U36" s="11">
        <f t="shared" si="2"/>
        <v>752.48513643273304</v>
      </c>
      <c r="V36" s="11">
        <f t="shared" si="2"/>
        <v>748.44299443589262</v>
      </c>
      <c r="W36" s="11">
        <f t="shared" si="2"/>
        <v>698.8604777300784</v>
      </c>
      <c r="X36" s="11">
        <f t="shared" si="2"/>
        <v>628.72601035572893</v>
      </c>
      <c r="Y36" s="11">
        <f t="shared" si="2"/>
        <v>653.48831151870399</v>
      </c>
      <c r="Z36" s="11">
        <f t="shared" si="2"/>
        <v>664.92028075522421</v>
      </c>
      <c r="AA36" s="11">
        <f t="shared" si="2"/>
        <v>633.99915716912233</v>
      </c>
      <c r="AB36" s="11">
        <f t="shared" si="2"/>
        <v>616.70719239495088</v>
      </c>
      <c r="AC36" s="11">
        <f t="shared" si="2"/>
        <v>626.98097534809358</v>
      </c>
      <c r="AD36" s="11">
        <f t="shared" si="2"/>
        <v>618.11999027686625</v>
      </c>
      <c r="AE36" s="11">
        <f t="shared" si="2"/>
        <v>640.37445057451009</v>
      </c>
      <c r="AF36" s="11">
        <f t="shared" si="2"/>
        <v>649.71168951678965</v>
      </c>
      <c r="AG36" s="11">
        <f t="shared" si="2"/>
        <v>647.36695546474084</v>
      </c>
      <c r="AH36" s="11">
        <f t="shared" si="2"/>
        <v>663.76958637767984</v>
      </c>
      <c r="AI36" s="11">
        <f t="shared" si="2"/>
        <v>620.53063788596069</v>
      </c>
      <c r="AJ36" s="11">
        <f t="shared" si="2"/>
        <v>565.94183341736903</v>
      </c>
    </row>
    <row r="37" spans="1:36">
      <c r="A37" s="37"/>
      <c r="D37" t="str">
        <f>D27</f>
        <v>International shipping</v>
      </c>
      <c r="E37" s="24">
        <f t="shared" ref="E37:AJ37" si="3">E27</f>
        <v>8.101091483237001E-2</v>
      </c>
      <c r="F37" s="24">
        <f t="shared" si="3"/>
        <v>8.5419210093359996E-2</v>
      </c>
      <c r="G37" s="24">
        <f t="shared" si="3"/>
        <v>8.175316535985E-2</v>
      </c>
      <c r="H37" s="24">
        <f t="shared" si="3"/>
        <v>0.11446122324897</v>
      </c>
      <c r="I37" s="24">
        <f t="shared" si="3"/>
        <v>0.10139532347955001</v>
      </c>
      <c r="J37" s="24">
        <f t="shared" si="3"/>
        <v>0.10229386641150999</v>
      </c>
      <c r="K37" s="24">
        <f t="shared" si="3"/>
        <v>9.6663633434269994E-2</v>
      </c>
      <c r="L37" s="24">
        <f t="shared" si="3"/>
        <v>0.1014876915855</v>
      </c>
      <c r="M37" s="24">
        <f t="shared" si="3"/>
        <v>9.5740203451720005E-2</v>
      </c>
      <c r="N37" s="24">
        <f t="shared" si="3"/>
        <v>0.10830483067568999</v>
      </c>
      <c r="O37" s="24">
        <f t="shared" si="3"/>
        <v>0.11637343535415999</v>
      </c>
      <c r="P37" s="24">
        <f t="shared" si="3"/>
        <v>0.11664431638227001</v>
      </c>
      <c r="Q37" s="24">
        <f t="shared" si="3"/>
        <v>0.12037647987642999</v>
      </c>
      <c r="R37" s="24">
        <f t="shared" si="3"/>
        <v>0.12249845438448</v>
      </c>
      <c r="S37" s="24">
        <f t="shared" si="3"/>
        <v>0.12080107739373</v>
      </c>
      <c r="T37" s="24">
        <f t="shared" si="3"/>
        <v>0.15372667973769</v>
      </c>
      <c r="U37" s="24">
        <f t="shared" si="3"/>
        <v>0.15660120095027999</v>
      </c>
      <c r="V37" s="24">
        <f t="shared" si="3"/>
        <v>0.13129152329953001</v>
      </c>
      <c r="W37" s="24">
        <f t="shared" si="3"/>
        <v>0.14433645883050999</v>
      </c>
      <c r="X37" s="24">
        <f t="shared" si="3"/>
        <v>0.11004301676273999</v>
      </c>
      <c r="Y37" s="24">
        <f t="shared" si="3"/>
        <v>0.11278489970479001</v>
      </c>
      <c r="Z37" s="24">
        <f t="shared" si="3"/>
        <v>9.7181025779519994E-2</v>
      </c>
      <c r="AA37" s="24">
        <f t="shared" si="3"/>
        <v>7.2601004725189988E-2</v>
      </c>
      <c r="AB37" s="24">
        <f t="shared" si="3"/>
        <v>6.1947760815829998E-2</v>
      </c>
      <c r="AC37" s="24">
        <f t="shared" si="3"/>
        <v>6.7417249123320006E-2</v>
      </c>
      <c r="AD37" s="24">
        <f t="shared" si="3"/>
        <v>6.4679603991879997E-2</v>
      </c>
      <c r="AE37" s="24">
        <f t="shared" si="3"/>
        <v>6.8362136110730012E-2</v>
      </c>
      <c r="AF37" s="24">
        <f t="shared" si="3"/>
        <v>7.7506055776319999E-2</v>
      </c>
      <c r="AG37" s="24">
        <f t="shared" si="3"/>
        <v>7.0121564774769995E-2</v>
      </c>
      <c r="AH37" s="24">
        <f t="shared" si="3"/>
        <v>6.087520412775E-2</v>
      </c>
      <c r="AI37" s="24">
        <f t="shared" si="3"/>
        <v>1.320056710069E-2</v>
      </c>
      <c r="AJ37" s="24">
        <f t="shared" si="3"/>
        <v>1.3514726669890001E-2</v>
      </c>
    </row>
    <row r="38" spans="1:36">
      <c r="A38" s="37"/>
      <c r="D38" t="str">
        <f>D23</f>
        <v>Domestic transport</v>
      </c>
      <c r="E38" s="24">
        <f t="shared" ref="E38:AJ38" si="4">E23</f>
        <v>2630.9658648232703</v>
      </c>
      <c r="F38" s="24">
        <f t="shared" si="4"/>
        <v>3237.8323475963848</v>
      </c>
      <c r="G38" s="24">
        <f t="shared" si="4"/>
        <v>3530.6591726742663</v>
      </c>
      <c r="H38" s="24">
        <f t="shared" si="4"/>
        <v>3575.9407303922108</v>
      </c>
      <c r="I38" s="24">
        <f t="shared" si="4"/>
        <v>3636.9080878860568</v>
      </c>
      <c r="J38" s="24">
        <f t="shared" si="4"/>
        <v>3395.2063545538253</v>
      </c>
      <c r="K38" s="24">
        <f t="shared" si="4"/>
        <v>3511.9335745799654</v>
      </c>
      <c r="L38" s="24">
        <f t="shared" si="4"/>
        <v>3776.2205171808173</v>
      </c>
      <c r="M38" s="24">
        <f t="shared" si="4"/>
        <v>3963.7896194168225</v>
      </c>
      <c r="N38" s="24">
        <f t="shared" si="4"/>
        <v>4387.6102459190415</v>
      </c>
      <c r="O38" s="24">
        <f t="shared" si="4"/>
        <v>4917.7322749835721</v>
      </c>
      <c r="P38" s="24">
        <f t="shared" si="4"/>
        <v>5175.4067398012694</v>
      </c>
      <c r="Q38" s="24">
        <f t="shared" si="4"/>
        <v>5354.983498429312</v>
      </c>
      <c r="R38" s="24">
        <f t="shared" si="4"/>
        <v>5893.5290741312429</v>
      </c>
      <c r="S38" s="24">
        <f t="shared" si="4"/>
        <v>6852.0845544508447</v>
      </c>
      <c r="T38" s="24">
        <f t="shared" si="4"/>
        <v>7215.0367106414078</v>
      </c>
      <c r="U38" s="24">
        <f t="shared" si="4"/>
        <v>6868.7029088528325</v>
      </c>
      <c r="V38" s="24">
        <f t="shared" si="4"/>
        <v>6574.613049526235</v>
      </c>
      <c r="W38" s="24">
        <f t="shared" si="4"/>
        <v>6666.6666063187367</v>
      </c>
      <c r="X38" s="24">
        <f t="shared" si="4"/>
        <v>6129.1458832496155</v>
      </c>
      <c r="Y38" s="24">
        <f t="shared" si="4"/>
        <v>6504.84202139424</v>
      </c>
      <c r="Z38" s="24">
        <f t="shared" si="4"/>
        <v>6867.2628190366231</v>
      </c>
      <c r="AA38" s="24">
        <f t="shared" si="4"/>
        <v>6553.1505734427128</v>
      </c>
      <c r="AB38" s="24">
        <f t="shared" si="4"/>
        <v>6420.1009473222357</v>
      </c>
      <c r="AC38" s="24">
        <f t="shared" si="4"/>
        <v>6106.0547176549217</v>
      </c>
      <c r="AD38" s="24">
        <f t="shared" si="4"/>
        <v>5668.9952460987397</v>
      </c>
      <c r="AE38" s="24">
        <f t="shared" si="4"/>
        <v>5489.5675563888663</v>
      </c>
      <c r="AF38" s="24">
        <f t="shared" si="4"/>
        <v>5628.3069018791684</v>
      </c>
      <c r="AG38" s="24">
        <f t="shared" si="4"/>
        <v>6010.4383172856824</v>
      </c>
      <c r="AH38" s="24">
        <f t="shared" si="4"/>
        <v>6170.1403327788894</v>
      </c>
      <c r="AI38" s="24">
        <f t="shared" si="4"/>
        <v>4618.3161822991624</v>
      </c>
      <c r="AJ38" s="24">
        <f t="shared" si="4"/>
        <v>4919.0391266753177</v>
      </c>
    </row>
    <row r="39" spans="1:36">
      <c r="A39" s="37"/>
      <c r="D39" t="str">
        <f>D28</f>
        <v>Energy supply</v>
      </c>
      <c r="E39" s="24">
        <f t="shared" ref="E39:AJ40" si="5">E28</f>
        <v>56.769627609673307</v>
      </c>
      <c r="F39" s="24">
        <f t="shared" si="5"/>
        <v>59.202330260168708</v>
      </c>
      <c r="G39" s="24">
        <f t="shared" si="5"/>
        <v>60.087870692360127</v>
      </c>
      <c r="H39" s="24">
        <f t="shared" si="5"/>
        <v>63.141375781638047</v>
      </c>
      <c r="I39" s="24">
        <f t="shared" si="5"/>
        <v>66.312517203031547</v>
      </c>
      <c r="J39" s="24">
        <f t="shared" si="5"/>
        <v>132.07120843574577</v>
      </c>
      <c r="K39" s="24">
        <f t="shared" si="5"/>
        <v>124.06964809935263</v>
      </c>
      <c r="L39" s="24">
        <f t="shared" si="5"/>
        <v>137.48632693511138</v>
      </c>
      <c r="M39" s="24">
        <f t="shared" si="5"/>
        <v>180.24338438902899</v>
      </c>
      <c r="N39" s="24">
        <f t="shared" si="5"/>
        <v>201.55984943891923</v>
      </c>
      <c r="O39" s="24">
        <f t="shared" si="5"/>
        <v>151.80483581242171</v>
      </c>
      <c r="P39" s="24">
        <f t="shared" si="5"/>
        <v>320.65566998145397</v>
      </c>
      <c r="Q39" s="24">
        <f t="shared" si="5"/>
        <v>1083.275178338755</v>
      </c>
      <c r="R39" s="24">
        <f t="shared" si="5"/>
        <v>1088.2137727172967</v>
      </c>
      <c r="S39" s="24">
        <f t="shared" si="5"/>
        <v>1316.2850778000234</v>
      </c>
      <c r="T39" s="24">
        <f t="shared" si="5"/>
        <v>1297.1575976241436</v>
      </c>
      <c r="U39" s="24">
        <f t="shared" si="5"/>
        <v>1362.6678476876471</v>
      </c>
      <c r="V39" s="24">
        <f t="shared" si="5"/>
        <v>1233.1181616081324</v>
      </c>
      <c r="W39" s="24">
        <f t="shared" si="5"/>
        <v>1043.240821414536</v>
      </c>
      <c r="X39" s="24">
        <f t="shared" si="5"/>
        <v>1244.9105466060566</v>
      </c>
      <c r="Y39" s="24">
        <f t="shared" si="5"/>
        <v>1265.6921403802462</v>
      </c>
      <c r="Z39" s="24">
        <f t="shared" si="5"/>
        <v>1064.4054610970045</v>
      </c>
      <c r="AA39" s="24">
        <f t="shared" si="5"/>
        <v>1109.0102657609359</v>
      </c>
      <c r="AB39" s="24">
        <f t="shared" si="5"/>
        <v>753.45664918726698</v>
      </c>
      <c r="AC39" s="24">
        <f t="shared" si="5"/>
        <v>722.95201955880816</v>
      </c>
      <c r="AD39" s="24">
        <f t="shared" si="5"/>
        <v>510.66342651721703</v>
      </c>
      <c r="AE39" s="24">
        <f t="shared" si="5"/>
        <v>302.27006592237638</v>
      </c>
      <c r="AF39" s="24">
        <f t="shared" si="5"/>
        <v>292.08862519016458</v>
      </c>
      <c r="AG39" s="24">
        <f t="shared" si="5"/>
        <v>268.14227950210528</v>
      </c>
      <c r="AH39" s="24">
        <f t="shared" si="5"/>
        <v>252.96785513051253</v>
      </c>
      <c r="AI39" s="24">
        <f t="shared" si="5"/>
        <v>246.58990752421863</v>
      </c>
      <c r="AJ39" s="24">
        <f t="shared" si="5"/>
        <v>255.90746668621389</v>
      </c>
    </row>
    <row r="40" spans="1:36">
      <c r="A40" s="37"/>
      <c r="D40" t="str">
        <f>D29</f>
        <v>Residential and commercial</v>
      </c>
      <c r="E40" s="24">
        <f t="shared" si="5"/>
        <v>1324.3415885615518</v>
      </c>
      <c r="F40" s="24">
        <f t="shared" si="5"/>
        <v>1589.6179835881549</v>
      </c>
      <c r="G40" s="24">
        <f t="shared" si="5"/>
        <v>1463.0324884094171</v>
      </c>
      <c r="H40" s="24">
        <f t="shared" si="5"/>
        <v>1449.9619750089905</v>
      </c>
      <c r="I40" s="24">
        <f t="shared" si="5"/>
        <v>1388.9319098948911</v>
      </c>
      <c r="J40" s="24">
        <f t="shared" si="5"/>
        <v>1404.3031100854</v>
      </c>
      <c r="K40" s="24">
        <f t="shared" si="5"/>
        <v>1553.4945759181714</v>
      </c>
      <c r="L40" s="24">
        <f t="shared" si="5"/>
        <v>1505.6164328615578</v>
      </c>
      <c r="M40" s="24">
        <f t="shared" si="5"/>
        <v>1570.0577148068314</v>
      </c>
      <c r="N40" s="24">
        <f t="shared" si="5"/>
        <v>1408.3603025480793</v>
      </c>
      <c r="O40" s="24">
        <f t="shared" si="5"/>
        <v>1631.6055275964866</v>
      </c>
      <c r="P40" s="24">
        <f t="shared" si="5"/>
        <v>1674.7086127671241</v>
      </c>
      <c r="Q40" s="24">
        <f t="shared" si="5"/>
        <v>1619.9462370556903</v>
      </c>
      <c r="R40" s="24">
        <f t="shared" si="5"/>
        <v>1659.2696729585109</v>
      </c>
      <c r="S40" s="24">
        <f t="shared" si="5"/>
        <v>1705.1644126043427</v>
      </c>
      <c r="T40" s="24">
        <f t="shared" si="5"/>
        <v>1634.5176016107921</v>
      </c>
      <c r="U40" s="24">
        <f t="shared" si="5"/>
        <v>1599.391560816013</v>
      </c>
      <c r="V40" s="24">
        <f t="shared" si="5"/>
        <v>1512.7421818724413</v>
      </c>
      <c r="W40" s="24">
        <f t="shared" si="5"/>
        <v>1574.2633978214274</v>
      </c>
      <c r="X40" s="24">
        <f t="shared" si="5"/>
        <v>1564.9950316374279</v>
      </c>
      <c r="Y40" s="24">
        <f t="shared" si="5"/>
        <v>1663.7067198830027</v>
      </c>
      <c r="Z40" s="24">
        <f t="shared" si="5"/>
        <v>1368.9331573227325</v>
      </c>
      <c r="AA40" s="24">
        <f t="shared" si="5"/>
        <v>1492.8364883509994</v>
      </c>
      <c r="AB40" s="24">
        <f t="shared" si="5"/>
        <v>1513.3135259692485</v>
      </c>
      <c r="AC40" s="24">
        <f t="shared" si="5"/>
        <v>1354.7944418926993</v>
      </c>
      <c r="AD40" s="24">
        <f t="shared" si="5"/>
        <v>1572.8131091744885</v>
      </c>
      <c r="AE40" s="24">
        <f t="shared" si="5"/>
        <v>1630.5824735734006</v>
      </c>
      <c r="AF40" s="24">
        <f t="shared" si="5"/>
        <v>1687.3228109373645</v>
      </c>
      <c r="AG40" s="24">
        <f t="shared" si="5"/>
        <v>1611.8872796614901</v>
      </c>
      <c r="AH40" s="24">
        <f t="shared" si="5"/>
        <v>1608.3852561049089</v>
      </c>
      <c r="AI40" s="24">
        <f t="shared" si="5"/>
        <v>1586.9163372261237</v>
      </c>
      <c r="AJ40" s="24">
        <f t="shared" si="5"/>
        <v>1647.4730755623618</v>
      </c>
    </row>
    <row r="41" spans="1:36">
      <c r="A41" s="37"/>
      <c r="D41" t="str">
        <f>D22</f>
        <v>Agriculture</v>
      </c>
      <c r="E41" s="24">
        <f t="shared" ref="E41:AJ41" si="6">E22</f>
        <v>702.07084344415671</v>
      </c>
      <c r="F41" s="24">
        <f t="shared" si="6"/>
        <v>703.52214473808419</v>
      </c>
      <c r="G41" s="24">
        <f t="shared" si="6"/>
        <v>693.58310314608241</v>
      </c>
      <c r="H41" s="24">
        <f t="shared" si="6"/>
        <v>697.34804446113378</v>
      </c>
      <c r="I41" s="24">
        <f t="shared" si="6"/>
        <v>680.22630464562008</v>
      </c>
      <c r="J41" s="24">
        <f t="shared" si="6"/>
        <v>698.63113530411874</v>
      </c>
      <c r="K41" s="24">
        <f t="shared" si="6"/>
        <v>703.63263838640637</v>
      </c>
      <c r="L41" s="24">
        <f t="shared" si="6"/>
        <v>695.27088838458155</v>
      </c>
      <c r="M41" s="24">
        <f t="shared" si="6"/>
        <v>689.88719897841008</v>
      </c>
      <c r="N41" s="24">
        <f t="shared" si="6"/>
        <v>690.90438417663563</v>
      </c>
      <c r="O41" s="24">
        <f t="shared" si="6"/>
        <v>684.7212181378635</v>
      </c>
      <c r="P41" s="24">
        <f t="shared" si="6"/>
        <v>672.78143322399467</v>
      </c>
      <c r="Q41" s="24">
        <f t="shared" si="6"/>
        <v>656.94764292439243</v>
      </c>
      <c r="R41" s="24">
        <f t="shared" si="6"/>
        <v>629.16664942870727</v>
      </c>
      <c r="S41" s="24">
        <f t="shared" si="6"/>
        <v>632.61939984087701</v>
      </c>
      <c r="T41" s="24">
        <f t="shared" si="6"/>
        <v>629.91793671690516</v>
      </c>
      <c r="U41" s="24">
        <f t="shared" si="6"/>
        <v>621.8990837847532</v>
      </c>
      <c r="V41" s="24">
        <f t="shared" si="6"/>
        <v>633.90640586660118</v>
      </c>
      <c r="W41" s="24">
        <f t="shared" si="6"/>
        <v>653.16099228336475</v>
      </c>
      <c r="X41" s="24">
        <f t="shared" si="6"/>
        <v>654.02375178882653</v>
      </c>
      <c r="Y41" s="24">
        <f t="shared" si="6"/>
        <v>662.09310019567488</v>
      </c>
      <c r="Z41" s="24">
        <f t="shared" si="6"/>
        <v>647.1362564073745</v>
      </c>
      <c r="AA41" s="24">
        <f t="shared" si="6"/>
        <v>635.82666621253486</v>
      </c>
      <c r="AB41" s="24">
        <f t="shared" si="6"/>
        <v>648.82200791294167</v>
      </c>
      <c r="AC41" s="24">
        <f t="shared" si="6"/>
        <v>662.8057766691004</v>
      </c>
      <c r="AD41" s="24">
        <f t="shared" si="6"/>
        <v>672.48646351973014</v>
      </c>
      <c r="AE41" s="24">
        <f t="shared" si="6"/>
        <v>694.06764411134532</v>
      </c>
      <c r="AF41" s="24">
        <f t="shared" si="6"/>
        <v>699.0707285360337</v>
      </c>
      <c r="AG41" s="24">
        <f t="shared" si="6"/>
        <v>701.2621995783295</v>
      </c>
      <c r="AH41" s="24">
        <f t="shared" si="6"/>
        <v>690.86540045495656</v>
      </c>
      <c r="AI41" s="24">
        <f t="shared" si="6"/>
        <v>702.97232156443829</v>
      </c>
      <c r="AJ41" s="24">
        <f t="shared" si="6"/>
        <v>697.34611066327352</v>
      </c>
    </row>
    <row r="42" spans="1:36">
      <c r="A42" s="37"/>
      <c r="D42" t="str">
        <f>D26</f>
        <v>International Aviation</v>
      </c>
      <c r="E42" s="24">
        <f t="shared" ref="E42:AJ42" si="7">E26</f>
        <v>397.94625501116974</v>
      </c>
      <c r="F42" s="24">
        <f t="shared" si="7"/>
        <v>415.94129916810977</v>
      </c>
      <c r="G42" s="24">
        <f t="shared" si="7"/>
        <v>402.18535373300239</v>
      </c>
      <c r="H42" s="24">
        <f t="shared" si="7"/>
        <v>397.7265578818043</v>
      </c>
      <c r="I42" s="24">
        <f t="shared" si="7"/>
        <v>504.47835751003777</v>
      </c>
      <c r="J42" s="24">
        <f t="shared" si="7"/>
        <v>571.74285669459312</v>
      </c>
      <c r="K42" s="24">
        <f t="shared" si="7"/>
        <v>621.1837198889632</v>
      </c>
      <c r="L42" s="24">
        <f t="shared" si="7"/>
        <v>743.05574411421651</v>
      </c>
      <c r="M42" s="24">
        <f t="shared" si="7"/>
        <v>900.6386857375818</v>
      </c>
      <c r="N42" s="24">
        <f t="shared" si="7"/>
        <v>1016.0773949282366</v>
      </c>
      <c r="O42" s="24">
        <f t="shared" si="7"/>
        <v>968.43016827010683</v>
      </c>
      <c r="P42" s="24">
        <f t="shared" si="7"/>
        <v>1047.3496433363885</v>
      </c>
      <c r="Q42" s="24">
        <f t="shared" si="7"/>
        <v>1134.6509544097707</v>
      </c>
      <c r="R42" s="24">
        <f t="shared" si="7"/>
        <v>1182.0246799395597</v>
      </c>
      <c r="S42" s="24">
        <f t="shared" si="7"/>
        <v>1286.1174125290975</v>
      </c>
      <c r="T42" s="24">
        <f t="shared" si="7"/>
        <v>1306.7686487957221</v>
      </c>
      <c r="U42" s="24">
        <f t="shared" si="7"/>
        <v>1222.9683744310664</v>
      </c>
      <c r="V42" s="24">
        <f t="shared" si="7"/>
        <v>1314.3935175845177</v>
      </c>
      <c r="W42" s="24">
        <f t="shared" si="7"/>
        <v>1323.1205135780137</v>
      </c>
      <c r="X42" s="24">
        <f t="shared" si="7"/>
        <v>1267.6341111999161</v>
      </c>
      <c r="Y42" s="24">
        <f t="shared" si="7"/>
        <v>1300.9013923683754</v>
      </c>
      <c r="Z42" s="24">
        <f t="shared" si="7"/>
        <v>1217.1544548222673</v>
      </c>
      <c r="AA42" s="24">
        <f t="shared" si="7"/>
        <v>1123.0790990496084</v>
      </c>
      <c r="AB42" s="24">
        <f t="shared" si="7"/>
        <v>1128.1402977378416</v>
      </c>
      <c r="AC42" s="24">
        <f t="shared" si="7"/>
        <v>1225.0990041975156</v>
      </c>
      <c r="AD42" s="24">
        <f t="shared" si="7"/>
        <v>1380.997919188992</v>
      </c>
      <c r="AE42" s="24">
        <f t="shared" si="7"/>
        <v>1532.3626587192311</v>
      </c>
      <c r="AF42" s="24">
        <f t="shared" si="7"/>
        <v>1732.5499264554326</v>
      </c>
      <c r="AG42" s="24">
        <f t="shared" si="7"/>
        <v>1852.5892996706468</v>
      </c>
      <c r="AH42" s="24">
        <f t="shared" si="7"/>
        <v>1812.2763739998211</v>
      </c>
      <c r="AI42" s="24">
        <f t="shared" si="7"/>
        <v>1648.8038508777645</v>
      </c>
      <c r="AJ42" s="24">
        <f t="shared" si="7"/>
        <v>1881.0246206369998</v>
      </c>
    </row>
    <row r="43" spans="1:36">
      <c r="A43" s="37"/>
      <c r="D43" t="str">
        <f>D31</f>
        <v>Other combustion</v>
      </c>
      <c r="E43" s="24">
        <f t="shared" ref="E43:AJ43" si="8">E31</f>
        <v>39.713222792138261</v>
      </c>
      <c r="F43" s="24">
        <f t="shared" si="8"/>
        <v>40.553560981361485</v>
      </c>
      <c r="G43" s="24">
        <f t="shared" si="8"/>
        <v>62.569156757797394</v>
      </c>
      <c r="H43" s="24">
        <f t="shared" si="8"/>
        <v>57.307864460152913</v>
      </c>
      <c r="I43" s="24">
        <f t="shared" si="8"/>
        <v>58.122810623259767</v>
      </c>
      <c r="J43" s="24">
        <f t="shared" si="8"/>
        <v>45.075836974112562</v>
      </c>
      <c r="K43" s="24">
        <f t="shared" si="8"/>
        <v>54.493266337262341</v>
      </c>
      <c r="L43" s="24">
        <f t="shared" si="8"/>
        <v>60.445947444964375</v>
      </c>
      <c r="M43" s="24">
        <f t="shared" si="8"/>
        <v>72.28680288469485</v>
      </c>
      <c r="N43" s="24">
        <f t="shared" si="8"/>
        <v>118.77627320092273</v>
      </c>
      <c r="O43" s="24">
        <f t="shared" si="8"/>
        <v>39.707630190067874</v>
      </c>
      <c r="P43" s="24">
        <f t="shared" si="8"/>
        <v>48.611851445859799</v>
      </c>
      <c r="Q43" s="24">
        <f t="shared" si="8"/>
        <v>39.44995742929158</v>
      </c>
      <c r="R43" s="24">
        <f t="shared" si="8"/>
        <v>29.40672138893267</v>
      </c>
      <c r="S43" s="24">
        <f t="shared" si="8"/>
        <v>27.6189021414094</v>
      </c>
      <c r="T43" s="24">
        <f t="shared" si="8"/>
        <v>26.978730733110698</v>
      </c>
      <c r="U43" s="24">
        <f t="shared" si="8"/>
        <v>27.475429027462503</v>
      </c>
      <c r="V43" s="24">
        <f t="shared" si="8"/>
        <v>26.318893399389331</v>
      </c>
      <c r="W43" s="24">
        <f t="shared" si="8"/>
        <v>28.47091344489257</v>
      </c>
      <c r="X43" s="24">
        <f t="shared" si="8"/>
        <v>28.549180130146244</v>
      </c>
      <c r="Y43" s="24">
        <f t="shared" si="8"/>
        <v>28.693190432747681</v>
      </c>
      <c r="Z43" s="24">
        <f t="shared" si="8"/>
        <v>27.309291081832651</v>
      </c>
      <c r="AA43" s="24">
        <f t="shared" si="8"/>
        <v>27.340054648224797</v>
      </c>
      <c r="AB43" s="24">
        <f t="shared" si="8"/>
        <v>23.326015256556008</v>
      </c>
      <c r="AC43" s="24">
        <f t="shared" si="8"/>
        <v>23.709618502897861</v>
      </c>
      <c r="AD43" s="24">
        <f t="shared" si="8"/>
        <v>24.135595489403428</v>
      </c>
      <c r="AE43" s="24">
        <f t="shared" si="8"/>
        <v>23.882672283486386</v>
      </c>
      <c r="AF43" s="24">
        <f t="shared" si="8"/>
        <v>23.558218146504018</v>
      </c>
      <c r="AG43" s="24">
        <f t="shared" si="8"/>
        <v>24.389835810911503</v>
      </c>
      <c r="AH43" s="24">
        <f t="shared" si="8"/>
        <v>23.567937923481669</v>
      </c>
      <c r="AI43" s="24">
        <f t="shared" si="8"/>
        <v>22.996517729458049</v>
      </c>
      <c r="AJ43" s="24">
        <f t="shared" si="8"/>
        <v>22.862960291268582</v>
      </c>
    </row>
    <row r="44" spans="1:36">
      <c r="A44" s="37"/>
      <c r="D44" t="str">
        <f>D25</f>
        <v>Waste</v>
      </c>
      <c r="E44" s="24">
        <f t="shared" ref="E44:AJ45" si="9">E25</f>
        <v>116.39896923148429</v>
      </c>
      <c r="F44" s="24">
        <f t="shared" si="9"/>
        <v>118.84090349710696</v>
      </c>
      <c r="G44" s="24">
        <f t="shared" si="9"/>
        <v>119.69823380406054</v>
      </c>
      <c r="H44" s="24">
        <f t="shared" si="9"/>
        <v>121.11357091700395</v>
      </c>
      <c r="I44" s="24">
        <f t="shared" si="9"/>
        <v>112.19566123345601</v>
      </c>
      <c r="J44" s="24">
        <f t="shared" si="9"/>
        <v>111.61243327865793</v>
      </c>
      <c r="K44" s="24">
        <f t="shared" si="9"/>
        <v>113.92352071543161</v>
      </c>
      <c r="L44" s="24">
        <f t="shared" si="9"/>
        <v>116.67876036599755</v>
      </c>
      <c r="M44" s="24">
        <f t="shared" si="9"/>
        <v>118.66946479134903</v>
      </c>
      <c r="N44" s="24">
        <f t="shared" si="9"/>
        <v>118.10421307534698</v>
      </c>
      <c r="O44" s="24">
        <f t="shared" si="9"/>
        <v>116.08636586137844</v>
      </c>
      <c r="P44" s="24">
        <f t="shared" si="9"/>
        <v>116.53942038933084</v>
      </c>
      <c r="Q44" s="24">
        <f t="shared" si="9"/>
        <v>117.28902318533551</v>
      </c>
      <c r="R44" s="24">
        <f t="shared" si="9"/>
        <v>122.53748233517446</v>
      </c>
      <c r="S44" s="24">
        <f t="shared" si="9"/>
        <v>116.87827534162335</v>
      </c>
      <c r="T44" s="24">
        <f t="shared" si="9"/>
        <v>118.26993472103564</v>
      </c>
      <c r="U44" s="24">
        <f t="shared" si="9"/>
        <v>119.07413460302301</v>
      </c>
      <c r="V44" s="24">
        <f t="shared" si="9"/>
        <v>120.96993204521375</v>
      </c>
      <c r="W44" s="24">
        <f t="shared" si="9"/>
        <v>122.58857771545331</v>
      </c>
      <c r="X44" s="24">
        <f t="shared" si="9"/>
        <v>122.32739150860856</v>
      </c>
      <c r="Y44" s="24">
        <f t="shared" si="9"/>
        <v>110.42333453747126</v>
      </c>
      <c r="Z44" s="24">
        <f t="shared" si="9"/>
        <v>106.15467179618193</v>
      </c>
      <c r="AA44" s="24">
        <f t="shared" si="9"/>
        <v>105.33240330666666</v>
      </c>
      <c r="AB44" s="24">
        <f t="shared" si="9"/>
        <v>105.67453293122533</v>
      </c>
      <c r="AC44" s="24">
        <f t="shared" si="9"/>
        <v>107.1696030251054</v>
      </c>
      <c r="AD44" s="24">
        <f t="shared" si="9"/>
        <v>101.94209180102224</v>
      </c>
      <c r="AE44" s="24">
        <f t="shared" si="9"/>
        <v>100.62756322381921</v>
      </c>
      <c r="AF44" s="24">
        <f t="shared" si="9"/>
        <v>100.52842922961719</v>
      </c>
      <c r="AG44" s="24">
        <f t="shared" si="9"/>
        <v>98.53976327196591</v>
      </c>
      <c r="AH44" s="24">
        <f t="shared" si="9"/>
        <v>92.980836934734171</v>
      </c>
      <c r="AI44" s="24">
        <f t="shared" si="9"/>
        <v>89.683366799708196</v>
      </c>
      <c r="AJ44" s="24">
        <f t="shared" si="9"/>
        <v>88.258105713752784</v>
      </c>
    </row>
    <row r="45" spans="1:36">
      <c r="A45" s="37"/>
      <c r="D45" t="s">
        <v>627</v>
      </c>
      <c r="E45" s="24">
        <f t="shared" si="9"/>
        <v>397.94625501116974</v>
      </c>
      <c r="F45" s="24">
        <f t="shared" si="9"/>
        <v>415.94129916810977</v>
      </c>
      <c r="G45" s="24">
        <f t="shared" si="9"/>
        <v>402.18535373300239</v>
      </c>
      <c r="H45" s="24">
        <f t="shared" si="9"/>
        <v>397.7265578818043</v>
      </c>
      <c r="I45" s="24">
        <f t="shared" si="9"/>
        <v>504.47835751003777</v>
      </c>
      <c r="J45" s="24">
        <f t="shared" si="9"/>
        <v>571.74285669459312</v>
      </c>
      <c r="K45" s="24">
        <f t="shared" si="9"/>
        <v>621.1837198889632</v>
      </c>
      <c r="L45" s="24">
        <f t="shared" si="9"/>
        <v>743.05574411421651</v>
      </c>
      <c r="M45" s="24">
        <f t="shared" si="9"/>
        <v>900.6386857375818</v>
      </c>
      <c r="N45" s="24">
        <f t="shared" si="9"/>
        <v>1016.0773949282366</v>
      </c>
      <c r="O45" s="24">
        <f t="shared" si="9"/>
        <v>968.43016827010683</v>
      </c>
      <c r="P45" s="24">
        <f t="shared" si="9"/>
        <v>1047.3496433363885</v>
      </c>
      <c r="Q45" s="24">
        <f t="shared" si="9"/>
        <v>1134.6509544097707</v>
      </c>
      <c r="R45" s="24">
        <f t="shared" si="9"/>
        <v>1182.0246799395597</v>
      </c>
      <c r="S45" s="24">
        <f t="shared" si="9"/>
        <v>1286.1174125290975</v>
      </c>
      <c r="T45" s="24">
        <f t="shared" si="9"/>
        <v>1306.7686487957221</v>
      </c>
      <c r="U45" s="24">
        <f t="shared" si="9"/>
        <v>1222.9683744310664</v>
      </c>
      <c r="V45" s="24">
        <f t="shared" si="9"/>
        <v>1314.3935175845177</v>
      </c>
      <c r="W45" s="24">
        <f t="shared" si="9"/>
        <v>1323.1205135780137</v>
      </c>
      <c r="X45" s="24">
        <f t="shared" si="9"/>
        <v>1267.6341111999161</v>
      </c>
      <c r="Y45" s="24">
        <f t="shared" si="9"/>
        <v>1300.9013923683754</v>
      </c>
      <c r="Z45" s="24">
        <f t="shared" si="9"/>
        <v>1217.1544548222673</v>
      </c>
      <c r="AA45" s="24">
        <f t="shared" si="9"/>
        <v>1123.0790990496084</v>
      </c>
      <c r="AB45" s="24">
        <f t="shared" si="9"/>
        <v>1128.1402977378416</v>
      </c>
      <c r="AC45" s="24">
        <f t="shared" si="9"/>
        <v>1225.0990041975156</v>
      </c>
      <c r="AD45" s="24">
        <f t="shared" si="9"/>
        <v>1380.997919188992</v>
      </c>
      <c r="AE45" s="24">
        <f t="shared" si="9"/>
        <v>1532.3626587192311</v>
      </c>
      <c r="AF45" s="24">
        <f t="shared" si="9"/>
        <v>1732.5499264554326</v>
      </c>
      <c r="AG45" s="24">
        <f t="shared" si="9"/>
        <v>1852.5892996706468</v>
      </c>
      <c r="AH45" s="24">
        <f t="shared" si="9"/>
        <v>1812.2763739998211</v>
      </c>
      <c r="AI45" s="24">
        <f t="shared" si="9"/>
        <v>1648.8038508777645</v>
      </c>
      <c r="AJ45" s="24">
        <f t="shared" si="9"/>
        <v>1881.0246206369998</v>
      </c>
    </row>
    <row r="46" spans="1:36" s="59" customFormat="1" ht="15" thickBot="1">
      <c r="A46" s="38"/>
      <c r="C46" s="71"/>
    </row>
  </sheetData>
  <mergeCells count="3">
    <mergeCell ref="C22:C31"/>
    <mergeCell ref="B22:B31"/>
    <mergeCell ref="A22:A31"/>
  </mergeCells>
  <pageMargins left="0.7" right="0.7" top="0.75" bottom="0.75" header="0.3" footer="0.3"/>
  <legacyDrawing r:id="rId1"/>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B3B597-FCE3-4A87-B77E-77497E1734EE}">
  <dimension ref="A1:AJ45"/>
  <sheetViews>
    <sheetView zoomScale="60" zoomScaleNormal="60" workbookViewId="0">
      <selection activeCell="K15" sqref="K15"/>
    </sheetView>
  </sheetViews>
  <sheetFormatPr defaultRowHeight="14.4"/>
  <cols>
    <col min="1" max="1" width="35.5546875" bestFit="1" customWidth="1"/>
    <col min="2" max="2" width="24.33203125" bestFit="1" customWidth="1"/>
    <col min="3" max="3" width="11.33203125" style="32" customWidth="1"/>
    <col min="4" max="4" width="13.21875" customWidth="1"/>
    <col min="5" max="5" width="17.33203125" bestFit="1" customWidth="1"/>
    <col min="6" max="6" width="8.88671875" style="152"/>
  </cols>
  <sheetData>
    <row r="1" spans="1:6">
      <c r="B1">
        <v>1000</v>
      </c>
    </row>
    <row r="2" spans="1:6">
      <c r="F2"/>
    </row>
    <row r="3" spans="1:6" ht="15" thickBot="1">
      <c r="B3" t="s">
        <v>167</v>
      </c>
      <c r="F3"/>
    </row>
    <row r="4" spans="1:6" ht="28.8">
      <c r="A4" s="126" t="s">
        <v>184</v>
      </c>
      <c r="B4" s="15">
        <v>2019</v>
      </c>
      <c r="C4" s="137" t="s">
        <v>440</v>
      </c>
      <c r="D4" s="18" t="s">
        <v>441</v>
      </c>
      <c r="E4" s="113" t="s">
        <v>442</v>
      </c>
      <c r="F4"/>
    </row>
    <row r="5" spans="1:6">
      <c r="A5" s="37" t="s">
        <v>443</v>
      </c>
      <c r="B5" s="136">
        <f t="shared" ref="B5:B6" si="0">AH35/$B$1</f>
        <v>5.1457817648130826</v>
      </c>
      <c r="C5" s="138">
        <f t="shared" ref="C5:C15" si="1">B5/$B$16</f>
        <v>7.7396941814633857E-2</v>
      </c>
      <c r="D5" s="105">
        <v>0.1</v>
      </c>
      <c r="E5" s="129">
        <v>1</v>
      </c>
      <c r="F5"/>
    </row>
    <row r="6" spans="1:6">
      <c r="A6" s="37" t="s">
        <v>444</v>
      </c>
      <c r="B6" s="136">
        <f t="shared" si="0"/>
        <v>7.3444500038769096</v>
      </c>
      <c r="C6" s="138">
        <f t="shared" si="1"/>
        <v>0.11046678533814516</v>
      </c>
      <c r="D6" s="105">
        <v>0.1</v>
      </c>
      <c r="E6" s="129">
        <v>1</v>
      </c>
      <c r="F6"/>
    </row>
    <row r="7" spans="1:6">
      <c r="A7" s="37" t="s">
        <v>445</v>
      </c>
      <c r="B7" s="136">
        <f>AH37/$B$1</f>
        <v>0</v>
      </c>
      <c r="C7" s="138">
        <f t="shared" si="1"/>
        <v>0</v>
      </c>
      <c r="D7" s="105">
        <v>0.1</v>
      </c>
      <c r="E7" s="129">
        <v>1</v>
      </c>
      <c r="F7"/>
    </row>
    <row r="8" spans="1:6">
      <c r="A8" s="37" t="s">
        <v>446</v>
      </c>
      <c r="B8" s="136">
        <f t="shared" ref="B8:B15" si="2">AH38/$B$1</f>
        <v>14.764127203854295</v>
      </c>
      <c r="C8" s="138">
        <f t="shared" si="1"/>
        <v>0.22206505179725039</v>
      </c>
      <c r="D8" s="105">
        <v>0.1</v>
      </c>
      <c r="E8" s="129">
        <v>1</v>
      </c>
      <c r="F8"/>
    </row>
    <row r="9" spans="1:6">
      <c r="A9" s="37" t="s">
        <v>447</v>
      </c>
      <c r="B9" s="136">
        <f t="shared" si="2"/>
        <v>14.612224625752811</v>
      </c>
      <c r="C9" s="138">
        <f t="shared" si="1"/>
        <v>0.21978030760556963</v>
      </c>
      <c r="D9" s="105">
        <v>0.1</v>
      </c>
      <c r="E9" s="129">
        <v>1</v>
      </c>
      <c r="F9"/>
    </row>
    <row r="10" spans="1:6">
      <c r="A10" s="37" t="s">
        <v>448</v>
      </c>
      <c r="B10" s="136">
        <f t="shared" si="2"/>
        <v>10.490120647481751</v>
      </c>
      <c r="C10" s="138">
        <f t="shared" si="1"/>
        <v>0.15778035184730113</v>
      </c>
      <c r="D10" s="105">
        <v>0.1</v>
      </c>
      <c r="E10" s="129">
        <v>1</v>
      </c>
      <c r="F10"/>
    </row>
    <row r="11" spans="1:6">
      <c r="A11" s="37" t="s">
        <v>449</v>
      </c>
      <c r="B11" s="136">
        <f t="shared" si="2"/>
        <v>6.9893297508923622</v>
      </c>
      <c r="C11" s="138">
        <f t="shared" si="1"/>
        <v>0.1051254741800647</v>
      </c>
      <c r="D11" s="105">
        <v>0.1</v>
      </c>
      <c r="E11" s="129">
        <v>1</v>
      </c>
      <c r="F11"/>
    </row>
    <row r="12" spans="1:6">
      <c r="A12" s="37" t="s">
        <v>450</v>
      </c>
      <c r="B12" s="136">
        <f t="shared" si="2"/>
        <v>0.85690374572526928</v>
      </c>
      <c r="C12" s="138">
        <f t="shared" si="1"/>
        <v>1.2888562395348604E-2</v>
      </c>
      <c r="D12" s="105">
        <v>0.1</v>
      </c>
      <c r="E12" s="129">
        <v>1</v>
      </c>
      <c r="F12"/>
    </row>
    <row r="13" spans="1:6">
      <c r="A13" s="37" t="s">
        <v>451</v>
      </c>
      <c r="B13" s="136">
        <f t="shared" si="2"/>
        <v>1.637721399541217</v>
      </c>
      <c r="C13" s="138">
        <f t="shared" si="1"/>
        <v>2.4632725145015275E-2</v>
      </c>
      <c r="D13" s="105">
        <v>0.1</v>
      </c>
      <c r="E13" s="129">
        <v>1</v>
      </c>
      <c r="F13"/>
    </row>
    <row r="14" spans="1:6">
      <c r="A14" s="37" t="s">
        <v>452</v>
      </c>
      <c r="B14" s="136">
        <f t="shared" si="2"/>
        <v>3.7880325915132165</v>
      </c>
      <c r="C14" s="138">
        <f t="shared" si="1"/>
        <v>5.6975237481322681E-2</v>
      </c>
      <c r="D14" s="105">
        <v>0.1</v>
      </c>
      <c r="E14" s="129">
        <v>1</v>
      </c>
      <c r="F14"/>
    </row>
    <row r="15" spans="1:6">
      <c r="A15" s="37" t="s">
        <v>453</v>
      </c>
      <c r="B15" s="136">
        <f t="shared" si="2"/>
        <v>0.85690374572526928</v>
      </c>
      <c r="C15" s="138">
        <f t="shared" si="1"/>
        <v>1.2888562395348604E-2</v>
      </c>
      <c r="D15" s="105">
        <v>0.1</v>
      </c>
      <c r="E15" s="129">
        <v>1</v>
      </c>
      <c r="F15"/>
    </row>
    <row r="16" spans="1:6">
      <c r="A16" s="37" t="s">
        <v>454</v>
      </c>
      <c r="B16" s="136">
        <f>SUM(B5:B15)</f>
        <v>66.485595479176183</v>
      </c>
      <c r="C16" s="138">
        <f>B16/$B$16</f>
        <v>1</v>
      </c>
      <c r="D16" s="105"/>
      <c r="E16" s="129">
        <v>1</v>
      </c>
      <c r="F16"/>
    </row>
    <row r="17" spans="1:36" ht="15" thickBot="1">
      <c r="A17" s="38"/>
      <c r="B17" s="57"/>
      <c r="C17" s="139">
        <f>SUM(C5:C15)</f>
        <v>1</v>
      </c>
      <c r="D17" s="57"/>
      <c r="E17" s="132"/>
      <c r="F17"/>
    </row>
    <row r="18" spans="1:36">
      <c r="F18"/>
    </row>
    <row r="19" spans="1:36">
      <c r="H19" s="35"/>
    </row>
    <row r="20" spans="1:36" ht="15" thickBot="1">
      <c r="H20" s="35"/>
    </row>
    <row r="21" spans="1:36" s="98" customFormat="1">
      <c r="A21" s="89"/>
      <c r="B21" s="90"/>
      <c r="C21" s="90"/>
      <c r="D21" s="90"/>
      <c r="E21" s="91" t="s">
        <v>633</v>
      </c>
      <c r="F21" s="91" t="s">
        <v>634</v>
      </c>
      <c r="G21" s="91" t="s">
        <v>635</v>
      </c>
      <c r="H21" s="91" t="s">
        <v>636</v>
      </c>
      <c r="I21" s="91" t="s">
        <v>637</v>
      </c>
      <c r="J21" s="91" t="s">
        <v>638</v>
      </c>
      <c r="K21" s="91" t="s">
        <v>639</v>
      </c>
      <c r="L21" s="91" t="s">
        <v>640</v>
      </c>
      <c r="M21" s="91" t="s">
        <v>641</v>
      </c>
      <c r="N21" s="91" t="s">
        <v>642</v>
      </c>
      <c r="O21" s="91" t="s">
        <v>643</v>
      </c>
      <c r="P21" s="91" t="s">
        <v>644</v>
      </c>
      <c r="Q21" s="91" t="s">
        <v>645</v>
      </c>
      <c r="R21" s="91" t="s">
        <v>646</v>
      </c>
      <c r="S21" s="91" t="s">
        <v>647</v>
      </c>
      <c r="T21" s="91" t="s">
        <v>648</v>
      </c>
      <c r="U21" s="91" t="s">
        <v>649</v>
      </c>
      <c r="V21" s="91" t="s">
        <v>650</v>
      </c>
      <c r="W21" s="91" t="s">
        <v>651</v>
      </c>
      <c r="X21" s="91" t="s">
        <v>652</v>
      </c>
      <c r="Y21" s="91" t="s">
        <v>43</v>
      </c>
      <c r="Z21" s="91" t="s">
        <v>44</v>
      </c>
      <c r="AA21" s="91" t="s">
        <v>45</v>
      </c>
      <c r="AB21" s="91" t="s">
        <v>46</v>
      </c>
      <c r="AC21" s="91" t="s">
        <v>47</v>
      </c>
      <c r="AD21" s="91" t="s">
        <v>48</v>
      </c>
      <c r="AE21" s="91" t="s">
        <v>49</v>
      </c>
      <c r="AF21" s="91" t="s">
        <v>50</v>
      </c>
      <c r="AG21" s="91" t="s">
        <v>51</v>
      </c>
      <c r="AH21" s="91" t="s">
        <v>52</v>
      </c>
      <c r="AI21" s="91" t="s">
        <v>653</v>
      </c>
      <c r="AJ21" s="91" t="s">
        <v>654</v>
      </c>
    </row>
    <row r="22" spans="1:36" s="99" customFormat="1" ht="14.4" customHeight="1">
      <c r="A22" s="167" t="s">
        <v>655</v>
      </c>
      <c r="B22" s="166" t="s">
        <v>656</v>
      </c>
      <c r="C22" s="166" t="s">
        <v>30</v>
      </c>
      <c r="D22" s="84" t="s">
        <v>657</v>
      </c>
      <c r="E22" s="85">
        <v>10090.846054632424</v>
      </c>
      <c r="F22" s="85">
        <v>8646.3973066524486</v>
      </c>
      <c r="G22" s="85">
        <v>7401.6804062819638</v>
      </c>
      <c r="H22" s="85">
        <v>6504.5885122579366</v>
      </c>
      <c r="I22" s="85">
        <v>6315.6291922431819</v>
      </c>
      <c r="J22" s="85">
        <v>6041.9757171460615</v>
      </c>
      <c r="K22" s="85">
        <v>6059.1578459413331</v>
      </c>
      <c r="L22" s="85">
        <v>6017.5686492905934</v>
      </c>
      <c r="M22" s="85">
        <v>6193.716814181631</v>
      </c>
      <c r="N22" s="85">
        <v>6266.061729349186</v>
      </c>
      <c r="O22" s="85">
        <v>6149.0799863628645</v>
      </c>
      <c r="P22" s="85">
        <v>6298.3537548468175</v>
      </c>
      <c r="Q22" s="85">
        <v>6326.9677993414352</v>
      </c>
      <c r="R22" s="85">
        <v>6171.524375987512</v>
      </c>
      <c r="S22" s="85">
        <v>6386.5960505913099</v>
      </c>
      <c r="T22" s="85">
        <v>6081.8531940568173</v>
      </c>
      <c r="U22" s="85">
        <v>6027.3124487718906</v>
      </c>
      <c r="V22" s="85">
        <v>6007.5057130577989</v>
      </c>
      <c r="W22" s="85">
        <v>6014.8434578217084</v>
      </c>
      <c r="X22" s="85">
        <v>5675.0359497923537</v>
      </c>
      <c r="Y22" s="85">
        <v>5604.1948807774534</v>
      </c>
      <c r="Z22" s="85">
        <v>5788.9356497705294</v>
      </c>
      <c r="AA22" s="85">
        <v>5840.8870854109246</v>
      </c>
      <c r="AB22" s="85">
        <v>6206.2280490722078</v>
      </c>
      <c r="AC22" s="85">
        <v>6441.5445598341012</v>
      </c>
      <c r="AD22" s="85">
        <v>6654.0216838049009</v>
      </c>
      <c r="AE22" s="85">
        <v>6945.940211149109</v>
      </c>
      <c r="AF22" s="85">
        <v>6949.6417144361885</v>
      </c>
      <c r="AG22" s="85">
        <v>7000.3381715594678</v>
      </c>
      <c r="AH22" s="85">
        <v>6989.3297508923624</v>
      </c>
      <c r="AI22" s="85">
        <v>7169.7532510012097</v>
      </c>
      <c r="AJ22" s="85">
        <v>7201.9764925866848</v>
      </c>
    </row>
    <row r="23" spans="1:36" s="99" customFormat="1">
      <c r="A23" s="167"/>
      <c r="B23" s="166"/>
      <c r="C23" s="166"/>
      <c r="D23" s="84" t="s">
        <v>620</v>
      </c>
      <c r="E23" s="85">
        <v>8998.2771587424322</v>
      </c>
      <c r="F23" s="85">
        <v>7897.828000379136</v>
      </c>
      <c r="G23" s="85">
        <v>7614.9428043293055</v>
      </c>
      <c r="H23" s="85">
        <v>7613.5377578018561</v>
      </c>
      <c r="I23" s="85">
        <v>7417.9166067608412</v>
      </c>
      <c r="J23" s="85">
        <v>7582.0805963384137</v>
      </c>
      <c r="K23" s="85">
        <v>7564.8124073263034</v>
      </c>
      <c r="L23" s="85">
        <v>7969.7946443024503</v>
      </c>
      <c r="M23" s="85">
        <v>8792.9535709188058</v>
      </c>
      <c r="N23" s="85">
        <v>9292.2284664348863</v>
      </c>
      <c r="O23" s="85">
        <v>9195.3530790830955</v>
      </c>
      <c r="P23" s="85">
        <v>9685.3547707053094</v>
      </c>
      <c r="Q23" s="85">
        <v>10311.726563645425</v>
      </c>
      <c r="R23" s="85">
        <v>10794.46910822537</v>
      </c>
      <c r="S23" s="85">
        <v>11227.402858143725</v>
      </c>
      <c r="T23" s="85">
        <v>12159.710188333183</v>
      </c>
      <c r="U23" s="85">
        <v>12908.040170268891</v>
      </c>
      <c r="V23" s="85">
        <v>13198.059169397489</v>
      </c>
      <c r="W23" s="85">
        <v>13179.845580337571</v>
      </c>
      <c r="X23" s="85">
        <v>13095.837983390515</v>
      </c>
      <c r="Y23" s="85">
        <v>11772.702564386076</v>
      </c>
      <c r="Z23" s="85">
        <v>11145.994960711081</v>
      </c>
      <c r="AA23" s="85">
        <v>10817.318446105432</v>
      </c>
      <c r="AB23" s="85">
        <v>10091.58589222005</v>
      </c>
      <c r="AC23" s="85">
        <v>11255.488227943444</v>
      </c>
      <c r="AD23" s="85">
        <v>12276.139225263503</v>
      </c>
      <c r="AE23" s="85">
        <v>12304.527684078192</v>
      </c>
      <c r="AF23" s="85">
        <v>13100.308572234131</v>
      </c>
      <c r="AG23" s="85">
        <v>13925.109861751136</v>
      </c>
      <c r="AH23" s="85">
        <v>14764.127203854296</v>
      </c>
      <c r="AI23" s="85">
        <v>12637.044370958045</v>
      </c>
      <c r="AJ23" s="85">
        <v>13995.814950882221</v>
      </c>
    </row>
    <row r="24" spans="1:36" s="99" customFormat="1">
      <c r="A24" s="167"/>
      <c r="B24" s="166"/>
      <c r="C24" s="166"/>
      <c r="D24" s="84" t="s">
        <v>658</v>
      </c>
      <c r="E24" s="85">
        <v>24757.061477642641</v>
      </c>
      <c r="F24" s="85">
        <v>19428.757643105881</v>
      </c>
      <c r="G24" s="85">
        <v>15578.258483822232</v>
      </c>
      <c r="H24" s="85">
        <v>15837.621154925149</v>
      </c>
      <c r="I24" s="85">
        <v>16682.237070676467</v>
      </c>
      <c r="J24" s="85">
        <v>16224.899051868355</v>
      </c>
      <c r="K24" s="85">
        <v>16816.512762035418</v>
      </c>
      <c r="L24" s="85">
        <v>14025.89123251502</v>
      </c>
      <c r="M24" s="85">
        <v>12835.794857131456</v>
      </c>
      <c r="N24" s="85">
        <v>12373.140306551722</v>
      </c>
      <c r="O24" s="85">
        <v>12522.264736744866</v>
      </c>
      <c r="P24" s="85">
        <v>12776.079125586604</v>
      </c>
      <c r="Q24" s="85">
        <v>12290.214917542171</v>
      </c>
      <c r="R24" s="85">
        <v>12191.714519843437</v>
      </c>
      <c r="S24" s="85">
        <v>12681.816251969423</v>
      </c>
      <c r="T24" s="85">
        <v>13433.51928776945</v>
      </c>
      <c r="U24" s="85">
        <v>12884.893816330883</v>
      </c>
      <c r="V24" s="85">
        <v>12744.890135118127</v>
      </c>
      <c r="W24" s="85">
        <v>11613.030492629219</v>
      </c>
      <c r="X24" s="85">
        <v>9408.2444035657845</v>
      </c>
      <c r="Y24" s="85">
        <v>9764.0818497152031</v>
      </c>
      <c r="Z24" s="85">
        <v>9984.0422352259448</v>
      </c>
      <c r="AA24" s="85">
        <v>9203.0626986529533</v>
      </c>
      <c r="AB24" s="85">
        <v>9511.8633359874439</v>
      </c>
      <c r="AC24" s="85">
        <v>10312.944887793443</v>
      </c>
      <c r="AD24" s="85">
        <v>11132.815196646046</v>
      </c>
      <c r="AE24" s="85">
        <v>11156.345809038077</v>
      </c>
      <c r="AF24" s="85">
        <v>12153.751610794243</v>
      </c>
      <c r="AG24" s="85">
        <v>12667.692725377932</v>
      </c>
      <c r="AH24" s="85">
        <v>12490.231768689991</v>
      </c>
      <c r="AI24" s="85">
        <v>12323.248939610618</v>
      </c>
      <c r="AJ24" s="85">
        <v>12360.550793171642</v>
      </c>
    </row>
    <row r="25" spans="1:36" s="99" customFormat="1">
      <c r="A25" s="167"/>
      <c r="B25" s="166"/>
      <c r="C25" s="166"/>
      <c r="D25" s="84" t="s">
        <v>626</v>
      </c>
      <c r="E25" s="85">
        <v>4086.3338830140888</v>
      </c>
      <c r="F25" s="85">
        <v>4171.3979638622013</v>
      </c>
      <c r="G25" s="85">
        <v>4217.6018903205759</v>
      </c>
      <c r="H25" s="85">
        <v>4270.7652476785088</v>
      </c>
      <c r="I25" s="85">
        <v>4310.7494022432129</v>
      </c>
      <c r="J25" s="85">
        <v>4358.6867988408985</v>
      </c>
      <c r="K25" s="85">
        <v>4370.3821341285266</v>
      </c>
      <c r="L25" s="85">
        <v>4422.274498371833</v>
      </c>
      <c r="M25" s="85">
        <v>4472.0486134445509</v>
      </c>
      <c r="N25" s="85">
        <v>4539.1560264744321</v>
      </c>
      <c r="O25" s="85">
        <v>4612.3890508712284</v>
      </c>
      <c r="P25" s="85">
        <v>4612.2221356728187</v>
      </c>
      <c r="Q25" s="85">
        <v>4690.475644512695</v>
      </c>
      <c r="R25" s="85">
        <v>4737.804946719757</v>
      </c>
      <c r="S25" s="85">
        <v>4698.4443581593205</v>
      </c>
      <c r="T25" s="85">
        <v>4657.0559649391244</v>
      </c>
      <c r="U25" s="85">
        <v>4598.1181023000681</v>
      </c>
      <c r="V25" s="85">
        <v>4591.3677666739968</v>
      </c>
      <c r="W25" s="85">
        <v>4542.4525889410097</v>
      </c>
      <c r="X25" s="85">
        <v>4576.2166824268625</v>
      </c>
      <c r="Y25" s="85">
        <v>4547.8536464321232</v>
      </c>
      <c r="Z25" s="85">
        <v>4368.9099573933518</v>
      </c>
      <c r="AA25" s="85">
        <v>4407.5101665798838</v>
      </c>
      <c r="AB25" s="85">
        <v>4199.3754193754739</v>
      </c>
      <c r="AC25" s="85">
        <v>4080.4649299320431</v>
      </c>
      <c r="AD25" s="85">
        <v>3944.2260011486569</v>
      </c>
      <c r="AE25" s="85">
        <v>3809.4365739657683</v>
      </c>
      <c r="AF25" s="85">
        <v>3830.4065124161802</v>
      </c>
      <c r="AG25" s="85">
        <v>3800.6451474586947</v>
      </c>
      <c r="AH25" s="85">
        <v>3788.0325915132166</v>
      </c>
      <c r="AI25" s="85">
        <v>3762.4577203079989</v>
      </c>
      <c r="AJ25" s="85">
        <v>3733.3726603436512</v>
      </c>
    </row>
    <row r="26" spans="1:36" s="99" customFormat="1">
      <c r="A26" s="167"/>
      <c r="B26" s="166"/>
      <c r="C26" s="166"/>
      <c r="D26" s="84" t="s">
        <v>659</v>
      </c>
      <c r="E26" s="85">
        <v>508.76052030236156</v>
      </c>
      <c r="F26" s="85">
        <v>400.6851091547752</v>
      </c>
      <c r="G26" s="85">
        <v>422.93592909692529</v>
      </c>
      <c r="H26" s="85">
        <v>387.97035490211823</v>
      </c>
      <c r="I26" s="85">
        <v>585.04904581830465</v>
      </c>
      <c r="J26" s="85">
        <v>562.79822587615479</v>
      </c>
      <c r="K26" s="85">
        <v>597.76380007096202</v>
      </c>
      <c r="L26" s="85">
        <v>569.1556030024833</v>
      </c>
      <c r="M26" s="85">
        <v>603.79005891172449</v>
      </c>
      <c r="N26" s="85">
        <v>648.29169879602478</v>
      </c>
      <c r="O26" s="85">
        <v>724.5266349488038</v>
      </c>
      <c r="P26" s="85">
        <v>680.13217379083198</v>
      </c>
      <c r="Q26" s="85">
        <v>641.98791103286044</v>
      </c>
      <c r="R26" s="85">
        <v>629.27315678020318</v>
      </c>
      <c r="S26" s="85">
        <v>718.33002591196782</v>
      </c>
      <c r="T26" s="85">
        <v>829.80526594797186</v>
      </c>
      <c r="U26" s="85">
        <v>839.34380102278396</v>
      </c>
      <c r="V26" s="85">
        <v>871.14909787440661</v>
      </c>
      <c r="W26" s="85">
        <v>857.26191462497661</v>
      </c>
      <c r="X26" s="85">
        <v>731.30661420149534</v>
      </c>
      <c r="Y26" s="85">
        <v>725.86902864948649</v>
      </c>
      <c r="Z26" s="85">
        <v>732.63642935675216</v>
      </c>
      <c r="AA26" s="85">
        <v>526.87747006366737</v>
      </c>
      <c r="AB26" s="85">
        <v>514.06372573638782</v>
      </c>
      <c r="AC26" s="85">
        <v>542.66822323220401</v>
      </c>
      <c r="AD26" s="85">
        <v>555.83618348971299</v>
      </c>
      <c r="AE26" s="85">
        <v>590.15017163939285</v>
      </c>
      <c r="AF26" s="85">
        <v>685.41649927460935</v>
      </c>
      <c r="AG26" s="85">
        <v>847.20440625907588</v>
      </c>
      <c r="AH26" s="85">
        <v>856.90374572526923</v>
      </c>
      <c r="AI26" s="85">
        <v>311.05450163302504</v>
      </c>
      <c r="AJ26" s="85">
        <v>377.54959255033947</v>
      </c>
    </row>
    <row r="27" spans="1:36" s="99" customFormat="1">
      <c r="A27" s="167"/>
      <c r="B27" s="166"/>
      <c r="C27" s="166"/>
      <c r="D27" s="84" t="s">
        <v>660</v>
      </c>
      <c r="E27" s="85"/>
      <c r="F27" s="85"/>
      <c r="G27" s="85"/>
      <c r="H27" s="85"/>
      <c r="I27" s="85"/>
      <c r="J27" s="85"/>
      <c r="K27" s="85"/>
      <c r="L27" s="85"/>
      <c r="M27" s="85"/>
      <c r="N27" s="85"/>
      <c r="O27" s="85"/>
      <c r="P27" s="85"/>
      <c r="Q27" s="85"/>
      <c r="R27" s="85"/>
      <c r="S27" s="85"/>
      <c r="T27" s="85"/>
      <c r="U27" s="85"/>
      <c r="V27" s="85"/>
      <c r="W27" s="85"/>
      <c r="X27" s="85"/>
      <c r="Y27" s="85"/>
      <c r="Z27" s="85"/>
      <c r="AA27" s="85"/>
      <c r="AB27" s="85"/>
      <c r="AC27" s="85"/>
      <c r="AD27" s="85"/>
      <c r="AE27" s="85"/>
      <c r="AF27" s="85"/>
      <c r="AG27" s="85"/>
      <c r="AH27" s="85"/>
      <c r="AI27" s="85"/>
      <c r="AJ27" s="85"/>
    </row>
    <row r="28" spans="1:36" s="99" customFormat="1">
      <c r="A28" s="167"/>
      <c r="B28" s="166"/>
      <c r="C28" s="166"/>
      <c r="D28" s="84" t="s">
        <v>661</v>
      </c>
      <c r="E28" s="85">
        <v>24675.942420691164</v>
      </c>
      <c r="F28" s="85">
        <v>25570.394316189126</v>
      </c>
      <c r="G28" s="85">
        <v>26124.813858765698</v>
      </c>
      <c r="H28" s="85">
        <v>26781.764184559936</v>
      </c>
      <c r="I28" s="85">
        <v>26279.238218787243</v>
      </c>
      <c r="J28" s="85">
        <v>26472.700444876617</v>
      </c>
      <c r="K28" s="85">
        <v>26872.630597557698</v>
      </c>
      <c r="L28" s="85">
        <v>28799.185319230091</v>
      </c>
      <c r="M28" s="85">
        <v>30338.322603749515</v>
      </c>
      <c r="N28" s="85">
        <v>29942.719253485528</v>
      </c>
      <c r="O28" s="85">
        <v>27245.674023769108</v>
      </c>
      <c r="P28" s="85">
        <v>27347.86516328582</v>
      </c>
      <c r="Q28" s="85">
        <v>25651.391494863612</v>
      </c>
      <c r="R28" s="85">
        <v>26798.356896082267</v>
      </c>
      <c r="S28" s="85">
        <v>24624.006236506619</v>
      </c>
      <c r="T28" s="85">
        <v>22547.813405819121</v>
      </c>
      <c r="U28" s="85">
        <v>22756.765481465482</v>
      </c>
      <c r="V28" s="85">
        <v>23787.446430035983</v>
      </c>
      <c r="W28" s="85">
        <v>22798.728383667371</v>
      </c>
      <c r="X28" s="85">
        <v>19499.262690986649</v>
      </c>
      <c r="Y28" s="85">
        <v>20202.551271985893</v>
      </c>
      <c r="Z28" s="85">
        <v>19435.589071044626</v>
      </c>
      <c r="AA28" s="85">
        <v>18823.733749920844</v>
      </c>
      <c r="AB28" s="85">
        <v>16132.794294052932</v>
      </c>
      <c r="AC28" s="85">
        <v>15422.077810699682</v>
      </c>
      <c r="AD28" s="85">
        <v>15768.148041925451</v>
      </c>
      <c r="AE28" s="85">
        <v>15516.203955186074</v>
      </c>
      <c r="AF28" s="85">
        <v>15875.429461051775</v>
      </c>
      <c r="AG28" s="85">
        <v>15139.893275255496</v>
      </c>
      <c r="AH28" s="85">
        <v>14612.224625752811</v>
      </c>
      <c r="AI28" s="85">
        <v>14356.819100573786</v>
      </c>
      <c r="AJ28" s="85">
        <v>13456.610433812382</v>
      </c>
    </row>
    <row r="29" spans="1:36" s="99" customFormat="1">
      <c r="A29" s="167"/>
      <c r="B29" s="166"/>
      <c r="C29" s="166"/>
      <c r="D29" s="84" t="s">
        <v>662</v>
      </c>
      <c r="E29" s="85">
        <v>19672.67294078413</v>
      </c>
      <c r="F29" s="85">
        <v>20749.566090665739</v>
      </c>
      <c r="G29" s="85">
        <v>16209.775406051343</v>
      </c>
      <c r="H29" s="85">
        <v>17245.006199928412</v>
      </c>
      <c r="I29" s="85">
        <v>16093.90018604137</v>
      </c>
      <c r="J29" s="85">
        <v>15357.517167551858</v>
      </c>
      <c r="K29" s="85">
        <v>16304.929599957175</v>
      </c>
      <c r="L29" s="85">
        <v>15253.320968940587</v>
      </c>
      <c r="M29" s="85">
        <v>13414.701017128642</v>
      </c>
      <c r="N29" s="85">
        <v>14022.82626556104</v>
      </c>
      <c r="O29" s="85">
        <v>13996.04670851371</v>
      </c>
      <c r="P29" s="85">
        <v>14953.432022104818</v>
      </c>
      <c r="Q29" s="85">
        <v>14663.941876056164</v>
      </c>
      <c r="R29" s="85">
        <v>16232.721203117781</v>
      </c>
      <c r="S29" s="85">
        <v>16252.074921027037</v>
      </c>
      <c r="T29" s="85">
        <v>16805.859394710675</v>
      </c>
      <c r="U29" s="85">
        <v>15224.51732582162</v>
      </c>
      <c r="V29" s="85">
        <v>12547.751781298894</v>
      </c>
      <c r="W29" s="85">
        <v>12595.503783683598</v>
      </c>
      <c r="X29" s="85">
        <v>12652.20462153878</v>
      </c>
      <c r="Y29" s="85">
        <v>13474.69096943488</v>
      </c>
      <c r="Z29" s="85">
        <v>12991.264905591346</v>
      </c>
      <c r="AA29" s="85">
        <v>11549.503853502507</v>
      </c>
      <c r="AB29" s="85">
        <v>11199.97473853257</v>
      </c>
      <c r="AC29" s="85">
        <v>10063.423160446495</v>
      </c>
      <c r="AD29" s="85">
        <v>10990.464439707124</v>
      </c>
      <c r="AE29" s="85">
        <v>11378.770635189499</v>
      </c>
      <c r="AF29" s="85">
        <v>11677.963768421891</v>
      </c>
      <c r="AG29" s="85">
        <v>10909.153193976606</v>
      </c>
      <c r="AH29" s="85">
        <v>10490.120647481752</v>
      </c>
      <c r="AI29" s="85">
        <v>10981.628547286849</v>
      </c>
      <c r="AJ29" s="85">
        <v>11791.918410018321</v>
      </c>
    </row>
    <row r="30" spans="1:36" s="99" customFormat="1">
      <c r="A30" s="167"/>
      <c r="B30" s="166"/>
      <c r="C30" s="166"/>
      <c r="D30" s="84" t="s">
        <v>663</v>
      </c>
      <c r="E30" s="85">
        <v>-3361.5368254140189</v>
      </c>
      <c r="F30" s="85">
        <v>-2516.4957377832734</v>
      </c>
      <c r="G30" s="85">
        <v>-3082.309180803074</v>
      </c>
      <c r="H30" s="85">
        <v>-5766.1568487883878</v>
      </c>
      <c r="I30" s="85">
        <v>-6412.3191374909829</v>
      </c>
      <c r="J30" s="85">
        <v>-6360.5501054676542</v>
      </c>
      <c r="K30" s="85">
        <v>-2686.7351464221779</v>
      </c>
      <c r="L30" s="85">
        <v>-3150.2420899741724</v>
      </c>
      <c r="M30" s="85">
        <v>-4217.3082779577344</v>
      </c>
      <c r="N30" s="85">
        <v>-2003.9491786606238</v>
      </c>
      <c r="O30" s="85">
        <v>-1099.3804805537966</v>
      </c>
      <c r="P30" s="85">
        <v>-2767.8177637854287</v>
      </c>
      <c r="Q30" s="85">
        <v>-2063.7488615295442</v>
      </c>
      <c r="R30" s="85">
        <v>-4434.4582286034192</v>
      </c>
      <c r="S30" s="85">
        <v>-3467.2067553811685</v>
      </c>
      <c r="T30" s="85">
        <v>-5998.0383194544902</v>
      </c>
      <c r="U30" s="85">
        <v>-4046.6772712437964</v>
      </c>
      <c r="V30" s="85">
        <v>-4388.873513004406</v>
      </c>
      <c r="W30" s="85">
        <v>-6066.4720339772439</v>
      </c>
      <c r="X30" s="85">
        <v>-4615.7314304994634</v>
      </c>
      <c r="Y30" s="85">
        <v>-4831.9760333664835</v>
      </c>
      <c r="Z30" s="85">
        <v>-4180.9505942770002</v>
      </c>
      <c r="AA30" s="85">
        <v>-4764.4863004925173</v>
      </c>
      <c r="AB30" s="85">
        <v>-4072.7548355390086</v>
      </c>
      <c r="AC30" s="85">
        <v>-5102.4465287626581</v>
      </c>
      <c r="AD30" s="85">
        <v>-5687.6971878662525</v>
      </c>
      <c r="AE30" s="85">
        <v>-4561.4954256855235</v>
      </c>
      <c r="AF30" s="85">
        <v>-5365.1209393596982</v>
      </c>
      <c r="AG30" s="85">
        <v>-4811.5942174237807</v>
      </c>
      <c r="AH30" s="85">
        <v>-5388.0530226837855</v>
      </c>
      <c r="AI30" s="85">
        <v>-7109.5453001638252</v>
      </c>
      <c r="AJ30" s="85">
        <v>-7197.3834489886922</v>
      </c>
    </row>
    <row r="31" spans="1:36" s="99" customFormat="1">
      <c r="A31" s="167"/>
      <c r="B31" s="166"/>
      <c r="C31" s="166"/>
      <c r="D31" s="84" t="s">
        <v>625</v>
      </c>
      <c r="E31" s="85">
        <v>2703.8894645094397</v>
      </c>
      <c r="F31" s="85">
        <v>2210.4987314851655</v>
      </c>
      <c r="G31" s="85">
        <v>1700.2023222640844</v>
      </c>
      <c r="H31" s="85">
        <v>1611.7588889466042</v>
      </c>
      <c r="I31" s="85">
        <v>1650.9733311116988</v>
      </c>
      <c r="J31" s="85">
        <v>1609.8215315792036</v>
      </c>
      <c r="K31" s="85">
        <v>1815.8726421278129</v>
      </c>
      <c r="L31" s="85">
        <v>1820.2525432687091</v>
      </c>
      <c r="M31" s="85">
        <v>1736.9479587828637</v>
      </c>
      <c r="N31" s="85">
        <v>1811.8956798251063</v>
      </c>
      <c r="O31" s="85">
        <v>1657.5053001192096</v>
      </c>
      <c r="P31" s="85">
        <v>1511.6720237769259</v>
      </c>
      <c r="Q31" s="85">
        <v>1543.9134258828583</v>
      </c>
      <c r="R31" s="85">
        <v>1441.1129781544269</v>
      </c>
      <c r="S31" s="85">
        <v>1321.70908826286</v>
      </c>
      <c r="T31" s="85">
        <v>1269.0726301242519</v>
      </c>
      <c r="U31" s="85">
        <v>1260.6456472367142</v>
      </c>
      <c r="V31" s="85">
        <v>1133.8138457615955</v>
      </c>
      <c r="W31" s="85">
        <v>1210.1998923003682</v>
      </c>
      <c r="X31" s="85">
        <v>1017.6797167404867</v>
      </c>
      <c r="Y31" s="85">
        <v>1167.711177455657</v>
      </c>
      <c r="Z31" s="85">
        <v>1155.4351843053707</v>
      </c>
      <c r="AA31" s="85">
        <v>915.10103144465461</v>
      </c>
      <c r="AB31" s="85">
        <v>1319.2877669293873</v>
      </c>
      <c r="AC31" s="85">
        <v>1417.1966202360786</v>
      </c>
      <c r="AD31" s="85">
        <v>1435.2790538278277</v>
      </c>
      <c r="AE31" s="85">
        <v>1584.9965137313802</v>
      </c>
      <c r="AF31" s="85">
        <v>1485.2561944498996</v>
      </c>
      <c r="AG31" s="85">
        <v>1590.8044240231175</v>
      </c>
      <c r="AH31" s="85">
        <v>1637.7213995412169</v>
      </c>
      <c r="AI31" s="85">
        <v>1734.3653316926136</v>
      </c>
      <c r="AJ31" s="85">
        <v>1677.5976442144449</v>
      </c>
    </row>
    <row r="32" spans="1:36" s="87" customFormat="1" ht="15" thickBot="1">
      <c r="A32" s="86"/>
      <c r="C32" s="88"/>
    </row>
    <row r="33" spans="1:36" ht="15" thickBot="1"/>
    <row r="34" spans="1:36" s="76" customFormat="1">
      <c r="A34" s="73" t="s">
        <v>167</v>
      </c>
      <c r="B34" s="74"/>
      <c r="C34" s="74"/>
      <c r="D34" s="74"/>
      <c r="E34" s="75" t="s">
        <v>633</v>
      </c>
      <c r="F34" s="153" t="s">
        <v>634</v>
      </c>
      <c r="G34" s="75" t="s">
        <v>635</v>
      </c>
      <c r="H34" s="75" t="s">
        <v>636</v>
      </c>
      <c r="I34" s="75" t="s">
        <v>637</v>
      </c>
      <c r="J34" s="75" t="s">
        <v>638</v>
      </c>
      <c r="K34" s="75" t="s">
        <v>639</v>
      </c>
      <c r="L34" s="75" t="s">
        <v>640</v>
      </c>
      <c r="M34" s="75" t="s">
        <v>641</v>
      </c>
      <c r="N34" s="75" t="s">
        <v>642</v>
      </c>
      <c r="O34" s="75" t="s">
        <v>643</v>
      </c>
      <c r="P34" s="75" t="s">
        <v>644</v>
      </c>
      <c r="Q34" s="75" t="s">
        <v>645</v>
      </c>
      <c r="R34" s="75" t="s">
        <v>646</v>
      </c>
      <c r="S34" s="75" t="s">
        <v>647</v>
      </c>
      <c r="T34" s="75" t="s">
        <v>648</v>
      </c>
      <c r="U34" s="75" t="s">
        <v>649</v>
      </c>
      <c r="V34" s="75" t="s">
        <v>650</v>
      </c>
      <c r="W34" s="75" t="s">
        <v>651</v>
      </c>
      <c r="X34" s="75" t="s">
        <v>652</v>
      </c>
      <c r="Y34" s="75" t="s">
        <v>43</v>
      </c>
      <c r="Z34" s="75" t="s">
        <v>44</v>
      </c>
      <c r="AA34" s="75" t="s">
        <v>45</v>
      </c>
      <c r="AB34" s="75" t="s">
        <v>46</v>
      </c>
      <c r="AC34" s="75" t="s">
        <v>47</v>
      </c>
      <c r="AD34" s="75" t="s">
        <v>48</v>
      </c>
      <c r="AE34" s="75" t="s">
        <v>49</v>
      </c>
      <c r="AF34" s="75" t="s">
        <v>50</v>
      </c>
      <c r="AG34" s="75" t="s">
        <v>51</v>
      </c>
      <c r="AH34" s="75" t="s">
        <v>52</v>
      </c>
      <c r="AI34" s="75" t="s">
        <v>653</v>
      </c>
      <c r="AJ34" s="75" t="s">
        <v>654</v>
      </c>
    </row>
    <row r="35" spans="1:36">
      <c r="E35" s="81">
        <v>13398.380514069639</v>
      </c>
      <c r="F35" s="154">
        <v>11604.954430574468</v>
      </c>
      <c r="G35" s="81">
        <v>9383.6326051335218</v>
      </c>
      <c r="H35" s="81">
        <v>8846.9556906294802</v>
      </c>
      <c r="I35" s="81">
        <v>8269.8459567964273</v>
      </c>
      <c r="J35" s="81">
        <v>8175.0341432817195</v>
      </c>
      <c r="K35" s="81">
        <v>8472.5029443853782</v>
      </c>
      <c r="L35" s="81">
        <v>6310.3808698469466</v>
      </c>
      <c r="M35" s="81">
        <v>5531.3563063164611</v>
      </c>
      <c r="N35" s="81">
        <v>5182.6644399618035</v>
      </c>
      <c r="O35" s="81">
        <v>4563.7371775628826</v>
      </c>
      <c r="P35" s="81">
        <v>4916.217747025752</v>
      </c>
      <c r="Q35" s="81">
        <v>4950.6255569512859</v>
      </c>
      <c r="R35" s="81">
        <v>4692.6836309256896</v>
      </c>
      <c r="S35" s="81">
        <v>4520.2731943766366</v>
      </c>
      <c r="T35" s="81">
        <v>4585.4799562678154</v>
      </c>
      <c r="U35" s="81">
        <v>4400.7780918366188</v>
      </c>
      <c r="V35" s="81">
        <v>4421.4108427480887</v>
      </c>
      <c r="W35" s="81">
        <v>4389.2236793595694</v>
      </c>
      <c r="X35" s="81">
        <v>3189.1126307368991</v>
      </c>
      <c r="Y35" s="81">
        <v>3361.7574256268654</v>
      </c>
      <c r="Z35" s="81">
        <v>3423.4721791502011</v>
      </c>
      <c r="AA35" s="81">
        <v>2945.7750716297787</v>
      </c>
      <c r="AB35" s="81">
        <v>3871.962698756362</v>
      </c>
      <c r="AC35" s="81">
        <v>3910.1361753243136</v>
      </c>
      <c r="AD35" s="81">
        <v>4139.3747668681726</v>
      </c>
      <c r="AE35" s="81">
        <v>4628.6973969897308</v>
      </c>
      <c r="AF35" s="81">
        <v>4943.5978039842103</v>
      </c>
      <c r="AG35" s="81">
        <v>5224.1890601405221</v>
      </c>
      <c r="AH35" s="81">
        <v>5145.7817648130822</v>
      </c>
      <c r="AI35" s="81">
        <v>4970.0683145570256</v>
      </c>
      <c r="AJ35" s="81">
        <v>5210.7795878322204</v>
      </c>
    </row>
    <row r="36" spans="1:36">
      <c r="E36" s="11">
        <f>E24-E35</f>
        <v>11358.680963573002</v>
      </c>
      <c r="F36" s="155">
        <f t="shared" ref="F36:AJ36" si="3">F24-F35</f>
        <v>7823.803212531413</v>
      </c>
      <c r="G36" s="11">
        <f t="shared" si="3"/>
        <v>6194.6258786887101</v>
      </c>
      <c r="H36" s="11">
        <f t="shared" si="3"/>
        <v>6990.6654642956692</v>
      </c>
      <c r="I36" s="11">
        <f t="shared" si="3"/>
        <v>8412.3911138800395</v>
      </c>
      <c r="J36" s="11">
        <f t="shared" si="3"/>
        <v>8049.8649085866355</v>
      </c>
      <c r="K36" s="11">
        <f t="shared" si="3"/>
        <v>8344.0098176500396</v>
      </c>
      <c r="L36" s="11">
        <f t="shared" si="3"/>
        <v>7715.510362668073</v>
      </c>
      <c r="M36" s="11">
        <f t="shared" si="3"/>
        <v>7304.4385508149944</v>
      </c>
      <c r="N36" s="11">
        <f t="shared" si="3"/>
        <v>7190.475866589919</v>
      </c>
      <c r="O36" s="11">
        <f t="shared" si="3"/>
        <v>7958.5275591819836</v>
      </c>
      <c r="P36" s="11">
        <f t="shared" si="3"/>
        <v>7859.8613785608522</v>
      </c>
      <c r="Q36" s="11">
        <f t="shared" si="3"/>
        <v>7339.589360590885</v>
      </c>
      <c r="R36" s="11">
        <f t="shared" si="3"/>
        <v>7499.0308889177477</v>
      </c>
      <c r="S36" s="11">
        <f t="shared" si="3"/>
        <v>8161.5430575927867</v>
      </c>
      <c r="T36" s="11">
        <f t="shared" si="3"/>
        <v>8848.0393315016336</v>
      </c>
      <c r="U36" s="11">
        <f t="shared" si="3"/>
        <v>8484.1157244942642</v>
      </c>
      <c r="V36" s="11">
        <f t="shared" si="3"/>
        <v>8323.479292370037</v>
      </c>
      <c r="W36" s="11">
        <f t="shared" si="3"/>
        <v>7223.8068132696499</v>
      </c>
      <c r="X36" s="11">
        <f t="shared" si="3"/>
        <v>6219.131772828885</v>
      </c>
      <c r="Y36" s="11">
        <f t="shared" si="3"/>
        <v>6402.3244240883378</v>
      </c>
      <c r="Z36" s="11">
        <f t="shared" si="3"/>
        <v>6560.5700560757432</v>
      </c>
      <c r="AA36" s="11">
        <f t="shared" si="3"/>
        <v>6257.2876270231745</v>
      </c>
      <c r="AB36" s="11">
        <f t="shared" si="3"/>
        <v>5639.9006372310814</v>
      </c>
      <c r="AC36" s="11">
        <f t="shared" si="3"/>
        <v>6402.8087124691292</v>
      </c>
      <c r="AD36" s="11">
        <f t="shared" si="3"/>
        <v>6993.4404297778738</v>
      </c>
      <c r="AE36" s="11">
        <f t="shared" si="3"/>
        <v>6527.6484120483465</v>
      </c>
      <c r="AF36" s="11">
        <f t="shared" si="3"/>
        <v>7210.1538068100326</v>
      </c>
      <c r="AG36" s="11">
        <f t="shared" si="3"/>
        <v>7443.5036652374101</v>
      </c>
      <c r="AH36" s="11">
        <f t="shared" si="3"/>
        <v>7344.4500038769092</v>
      </c>
      <c r="AI36" s="11">
        <f t="shared" si="3"/>
        <v>7353.1806250535919</v>
      </c>
      <c r="AJ36" s="11">
        <f t="shared" si="3"/>
        <v>7149.7712053394216</v>
      </c>
    </row>
    <row r="37" spans="1:36">
      <c r="D37" t="str">
        <f>D27</f>
        <v>International shipping</v>
      </c>
      <c r="E37" s="24">
        <f t="shared" ref="E37:AJ37" si="4">E27</f>
        <v>0</v>
      </c>
      <c r="F37" s="156">
        <f t="shared" si="4"/>
        <v>0</v>
      </c>
      <c r="G37" s="24">
        <f t="shared" si="4"/>
        <v>0</v>
      </c>
      <c r="H37" s="24">
        <f t="shared" si="4"/>
        <v>0</v>
      </c>
      <c r="I37" s="24">
        <f t="shared" si="4"/>
        <v>0</v>
      </c>
      <c r="J37" s="24">
        <f t="shared" si="4"/>
        <v>0</v>
      </c>
      <c r="K37" s="24">
        <f t="shared" si="4"/>
        <v>0</v>
      </c>
      <c r="L37" s="24">
        <f t="shared" si="4"/>
        <v>0</v>
      </c>
      <c r="M37" s="24">
        <f t="shared" si="4"/>
        <v>0</v>
      </c>
      <c r="N37" s="24">
        <f t="shared" si="4"/>
        <v>0</v>
      </c>
      <c r="O37" s="24">
        <f t="shared" si="4"/>
        <v>0</v>
      </c>
      <c r="P37" s="24">
        <f t="shared" si="4"/>
        <v>0</v>
      </c>
      <c r="Q37" s="24">
        <f t="shared" si="4"/>
        <v>0</v>
      </c>
      <c r="R37" s="24">
        <f t="shared" si="4"/>
        <v>0</v>
      </c>
      <c r="S37" s="24">
        <f t="shared" si="4"/>
        <v>0</v>
      </c>
      <c r="T37" s="24">
        <f t="shared" si="4"/>
        <v>0</v>
      </c>
      <c r="U37" s="24">
        <f t="shared" si="4"/>
        <v>0</v>
      </c>
      <c r="V37" s="24">
        <f t="shared" si="4"/>
        <v>0</v>
      </c>
      <c r="W37" s="24">
        <f t="shared" si="4"/>
        <v>0</v>
      </c>
      <c r="X37" s="24">
        <f t="shared" si="4"/>
        <v>0</v>
      </c>
      <c r="Y37" s="24">
        <f t="shared" si="4"/>
        <v>0</v>
      </c>
      <c r="Z37" s="24">
        <f t="shared" si="4"/>
        <v>0</v>
      </c>
      <c r="AA37" s="24">
        <f t="shared" si="4"/>
        <v>0</v>
      </c>
      <c r="AB37" s="24">
        <f t="shared" si="4"/>
        <v>0</v>
      </c>
      <c r="AC37" s="24">
        <f t="shared" si="4"/>
        <v>0</v>
      </c>
      <c r="AD37" s="24">
        <f t="shared" si="4"/>
        <v>0</v>
      </c>
      <c r="AE37" s="24">
        <f t="shared" si="4"/>
        <v>0</v>
      </c>
      <c r="AF37" s="24">
        <f t="shared" si="4"/>
        <v>0</v>
      </c>
      <c r="AG37" s="24">
        <f t="shared" si="4"/>
        <v>0</v>
      </c>
      <c r="AH37" s="24">
        <f t="shared" si="4"/>
        <v>0</v>
      </c>
      <c r="AI37" s="24">
        <f t="shared" si="4"/>
        <v>0</v>
      </c>
      <c r="AJ37" s="24">
        <f t="shared" si="4"/>
        <v>0</v>
      </c>
    </row>
    <row r="38" spans="1:36">
      <c r="D38" t="str">
        <f>D23</f>
        <v>Domestic transport</v>
      </c>
      <c r="E38" s="24">
        <f t="shared" ref="E38:AJ38" si="5">E23</f>
        <v>8998.2771587424322</v>
      </c>
      <c r="F38" s="156">
        <f t="shared" si="5"/>
        <v>7897.828000379136</v>
      </c>
      <c r="G38" s="24">
        <f t="shared" si="5"/>
        <v>7614.9428043293055</v>
      </c>
      <c r="H38" s="24">
        <f t="shared" si="5"/>
        <v>7613.5377578018561</v>
      </c>
      <c r="I38" s="24">
        <f t="shared" si="5"/>
        <v>7417.9166067608412</v>
      </c>
      <c r="J38" s="24">
        <f t="shared" si="5"/>
        <v>7582.0805963384137</v>
      </c>
      <c r="K38" s="24">
        <f t="shared" si="5"/>
        <v>7564.8124073263034</v>
      </c>
      <c r="L38" s="24">
        <f t="shared" si="5"/>
        <v>7969.7946443024503</v>
      </c>
      <c r="M38" s="24">
        <f t="shared" si="5"/>
        <v>8792.9535709188058</v>
      </c>
      <c r="N38" s="24">
        <f t="shared" si="5"/>
        <v>9292.2284664348863</v>
      </c>
      <c r="O38" s="24">
        <f t="shared" si="5"/>
        <v>9195.3530790830955</v>
      </c>
      <c r="P38" s="24">
        <f t="shared" si="5"/>
        <v>9685.3547707053094</v>
      </c>
      <c r="Q38" s="24">
        <f t="shared" si="5"/>
        <v>10311.726563645425</v>
      </c>
      <c r="R38" s="24">
        <f t="shared" si="5"/>
        <v>10794.46910822537</v>
      </c>
      <c r="S38" s="24">
        <f t="shared" si="5"/>
        <v>11227.402858143725</v>
      </c>
      <c r="T38" s="24">
        <f t="shared" si="5"/>
        <v>12159.710188333183</v>
      </c>
      <c r="U38" s="24">
        <f t="shared" si="5"/>
        <v>12908.040170268891</v>
      </c>
      <c r="V38" s="24">
        <f t="shared" si="5"/>
        <v>13198.059169397489</v>
      </c>
      <c r="W38" s="24">
        <f t="shared" si="5"/>
        <v>13179.845580337571</v>
      </c>
      <c r="X38" s="24">
        <f t="shared" si="5"/>
        <v>13095.837983390515</v>
      </c>
      <c r="Y38" s="24">
        <f t="shared" si="5"/>
        <v>11772.702564386076</v>
      </c>
      <c r="Z38" s="24">
        <f t="shared" si="5"/>
        <v>11145.994960711081</v>
      </c>
      <c r="AA38" s="24">
        <f t="shared" si="5"/>
        <v>10817.318446105432</v>
      </c>
      <c r="AB38" s="24">
        <f t="shared" si="5"/>
        <v>10091.58589222005</v>
      </c>
      <c r="AC38" s="24">
        <f t="shared" si="5"/>
        <v>11255.488227943444</v>
      </c>
      <c r="AD38" s="24">
        <f t="shared" si="5"/>
        <v>12276.139225263503</v>
      </c>
      <c r="AE38" s="24">
        <f t="shared" si="5"/>
        <v>12304.527684078192</v>
      </c>
      <c r="AF38" s="24">
        <f t="shared" si="5"/>
        <v>13100.308572234131</v>
      </c>
      <c r="AG38" s="24">
        <f t="shared" si="5"/>
        <v>13925.109861751136</v>
      </c>
      <c r="AH38" s="24">
        <f t="shared" si="5"/>
        <v>14764.127203854296</v>
      </c>
      <c r="AI38" s="24">
        <f t="shared" si="5"/>
        <v>12637.044370958045</v>
      </c>
      <c r="AJ38" s="24">
        <f t="shared" si="5"/>
        <v>13995.814950882221</v>
      </c>
    </row>
    <row r="39" spans="1:36">
      <c r="D39" t="str">
        <f>D28</f>
        <v>Energy supply</v>
      </c>
      <c r="E39" s="24">
        <f t="shared" ref="E39:AJ40" si="6">E28</f>
        <v>24675.942420691164</v>
      </c>
      <c r="F39" s="156">
        <f t="shared" si="6"/>
        <v>25570.394316189126</v>
      </c>
      <c r="G39" s="24">
        <f t="shared" si="6"/>
        <v>26124.813858765698</v>
      </c>
      <c r="H39" s="24">
        <f t="shared" si="6"/>
        <v>26781.764184559936</v>
      </c>
      <c r="I39" s="24">
        <f t="shared" si="6"/>
        <v>26279.238218787243</v>
      </c>
      <c r="J39" s="24">
        <f t="shared" si="6"/>
        <v>26472.700444876617</v>
      </c>
      <c r="K39" s="24">
        <f t="shared" si="6"/>
        <v>26872.630597557698</v>
      </c>
      <c r="L39" s="24">
        <f t="shared" si="6"/>
        <v>28799.185319230091</v>
      </c>
      <c r="M39" s="24">
        <f t="shared" si="6"/>
        <v>30338.322603749515</v>
      </c>
      <c r="N39" s="24">
        <f t="shared" si="6"/>
        <v>29942.719253485528</v>
      </c>
      <c r="O39" s="24">
        <f t="shared" si="6"/>
        <v>27245.674023769108</v>
      </c>
      <c r="P39" s="24">
        <f t="shared" si="6"/>
        <v>27347.86516328582</v>
      </c>
      <c r="Q39" s="24">
        <f t="shared" si="6"/>
        <v>25651.391494863612</v>
      </c>
      <c r="R39" s="24">
        <f t="shared" si="6"/>
        <v>26798.356896082267</v>
      </c>
      <c r="S39" s="24">
        <f t="shared" si="6"/>
        <v>24624.006236506619</v>
      </c>
      <c r="T39" s="24">
        <f t="shared" si="6"/>
        <v>22547.813405819121</v>
      </c>
      <c r="U39" s="24">
        <f t="shared" si="6"/>
        <v>22756.765481465482</v>
      </c>
      <c r="V39" s="24">
        <f t="shared" si="6"/>
        <v>23787.446430035983</v>
      </c>
      <c r="W39" s="24">
        <f t="shared" si="6"/>
        <v>22798.728383667371</v>
      </c>
      <c r="X39" s="24">
        <f t="shared" si="6"/>
        <v>19499.262690986649</v>
      </c>
      <c r="Y39" s="24">
        <f t="shared" si="6"/>
        <v>20202.551271985893</v>
      </c>
      <c r="Z39" s="24">
        <f t="shared" si="6"/>
        <v>19435.589071044626</v>
      </c>
      <c r="AA39" s="24">
        <f t="shared" si="6"/>
        <v>18823.733749920844</v>
      </c>
      <c r="AB39" s="24">
        <f t="shared" si="6"/>
        <v>16132.794294052932</v>
      </c>
      <c r="AC39" s="24">
        <f t="shared" si="6"/>
        <v>15422.077810699682</v>
      </c>
      <c r="AD39" s="24">
        <f t="shared" si="6"/>
        <v>15768.148041925451</v>
      </c>
      <c r="AE39" s="24">
        <f t="shared" si="6"/>
        <v>15516.203955186074</v>
      </c>
      <c r="AF39" s="24">
        <f t="shared" si="6"/>
        <v>15875.429461051775</v>
      </c>
      <c r="AG39" s="24">
        <f t="shared" si="6"/>
        <v>15139.893275255496</v>
      </c>
      <c r="AH39" s="24">
        <f t="shared" si="6"/>
        <v>14612.224625752811</v>
      </c>
      <c r="AI39" s="24">
        <f t="shared" si="6"/>
        <v>14356.819100573786</v>
      </c>
      <c r="AJ39" s="24">
        <f t="shared" si="6"/>
        <v>13456.610433812382</v>
      </c>
    </row>
    <row r="40" spans="1:36">
      <c r="D40" t="str">
        <f>D29</f>
        <v>Residential and commercial</v>
      </c>
      <c r="E40" s="24">
        <f t="shared" si="6"/>
        <v>19672.67294078413</v>
      </c>
      <c r="F40" s="156">
        <f t="shared" si="6"/>
        <v>20749.566090665739</v>
      </c>
      <c r="G40" s="24">
        <f t="shared" si="6"/>
        <v>16209.775406051343</v>
      </c>
      <c r="H40" s="24">
        <f t="shared" si="6"/>
        <v>17245.006199928412</v>
      </c>
      <c r="I40" s="24">
        <f t="shared" si="6"/>
        <v>16093.90018604137</v>
      </c>
      <c r="J40" s="24">
        <f t="shared" si="6"/>
        <v>15357.517167551858</v>
      </c>
      <c r="K40" s="24">
        <f t="shared" si="6"/>
        <v>16304.929599957175</v>
      </c>
      <c r="L40" s="24">
        <f t="shared" si="6"/>
        <v>15253.320968940587</v>
      </c>
      <c r="M40" s="24">
        <f t="shared" si="6"/>
        <v>13414.701017128642</v>
      </c>
      <c r="N40" s="24">
        <f t="shared" si="6"/>
        <v>14022.82626556104</v>
      </c>
      <c r="O40" s="24">
        <f t="shared" si="6"/>
        <v>13996.04670851371</v>
      </c>
      <c r="P40" s="24">
        <f t="shared" si="6"/>
        <v>14953.432022104818</v>
      </c>
      <c r="Q40" s="24">
        <f t="shared" si="6"/>
        <v>14663.941876056164</v>
      </c>
      <c r="R40" s="24">
        <f t="shared" si="6"/>
        <v>16232.721203117781</v>
      </c>
      <c r="S40" s="24">
        <f t="shared" si="6"/>
        <v>16252.074921027037</v>
      </c>
      <c r="T40" s="24">
        <f t="shared" si="6"/>
        <v>16805.859394710675</v>
      </c>
      <c r="U40" s="24">
        <f t="shared" si="6"/>
        <v>15224.51732582162</v>
      </c>
      <c r="V40" s="24">
        <f t="shared" si="6"/>
        <v>12547.751781298894</v>
      </c>
      <c r="W40" s="24">
        <f t="shared" si="6"/>
        <v>12595.503783683598</v>
      </c>
      <c r="X40" s="24">
        <f t="shared" si="6"/>
        <v>12652.20462153878</v>
      </c>
      <c r="Y40" s="24">
        <f t="shared" si="6"/>
        <v>13474.69096943488</v>
      </c>
      <c r="Z40" s="24">
        <f t="shared" si="6"/>
        <v>12991.264905591346</v>
      </c>
      <c r="AA40" s="24">
        <f t="shared" si="6"/>
        <v>11549.503853502507</v>
      </c>
      <c r="AB40" s="24">
        <f t="shared" si="6"/>
        <v>11199.97473853257</v>
      </c>
      <c r="AC40" s="24">
        <f t="shared" si="6"/>
        <v>10063.423160446495</v>
      </c>
      <c r="AD40" s="24">
        <f t="shared" si="6"/>
        <v>10990.464439707124</v>
      </c>
      <c r="AE40" s="24">
        <f t="shared" si="6"/>
        <v>11378.770635189499</v>
      </c>
      <c r="AF40" s="24">
        <f t="shared" si="6"/>
        <v>11677.963768421891</v>
      </c>
      <c r="AG40" s="24">
        <f t="shared" si="6"/>
        <v>10909.153193976606</v>
      </c>
      <c r="AH40" s="24">
        <f t="shared" si="6"/>
        <v>10490.120647481752</v>
      </c>
      <c r="AI40" s="24">
        <f t="shared" si="6"/>
        <v>10981.628547286849</v>
      </c>
      <c r="AJ40" s="24">
        <f t="shared" si="6"/>
        <v>11791.918410018321</v>
      </c>
    </row>
    <row r="41" spans="1:36">
      <c r="D41" t="str">
        <f>D22</f>
        <v>Agriculture</v>
      </c>
      <c r="E41" s="24">
        <f t="shared" ref="E41:AJ41" si="7">E22</f>
        <v>10090.846054632424</v>
      </c>
      <c r="F41" s="156">
        <f t="shared" si="7"/>
        <v>8646.3973066524486</v>
      </c>
      <c r="G41" s="24">
        <f t="shared" si="7"/>
        <v>7401.6804062819638</v>
      </c>
      <c r="H41" s="24">
        <f t="shared" si="7"/>
        <v>6504.5885122579366</v>
      </c>
      <c r="I41" s="24">
        <f t="shared" si="7"/>
        <v>6315.6291922431819</v>
      </c>
      <c r="J41" s="24">
        <f t="shared" si="7"/>
        <v>6041.9757171460615</v>
      </c>
      <c r="K41" s="24">
        <f t="shared" si="7"/>
        <v>6059.1578459413331</v>
      </c>
      <c r="L41" s="24">
        <f t="shared" si="7"/>
        <v>6017.5686492905934</v>
      </c>
      <c r="M41" s="24">
        <f t="shared" si="7"/>
        <v>6193.716814181631</v>
      </c>
      <c r="N41" s="24">
        <f t="shared" si="7"/>
        <v>6266.061729349186</v>
      </c>
      <c r="O41" s="24">
        <f t="shared" si="7"/>
        <v>6149.0799863628645</v>
      </c>
      <c r="P41" s="24">
        <f t="shared" si="7"/>
        <v>6298.3537548468175</v>
      </c>
      <c r="Q41" s="24">
        <f t="shared" si="7"/>
        <v>6326.9677993414352</v>
      </c>
      <c r="R41" s="24">
        <f t="shared" si="7"/>
        <v>6171.524375987512</v>
      </c>
      <c r="S41" s="24">
        <f t="shared" si="7"/>
        <v>6386.5960505913099</v>
      </c>
      <c r="T41" s="24">
        <f t="shared" si="7"/>
        <v>6081.8531940568173</v>
      </c>
      <c r="U41" s="24">
        <f t="shared" si="7"/>
        <v>6027.3124487718906</v>
      </c>
      <c r="V41" s="24">
        <f t="shared" si="7"/>
        <v>6007.5057130577989</v>
      </c>
      <c r="W41" s="24">
        <f t="shared" si="7"/>
        <v>6014.8434578217084</v>
      </c>
      <c r="X41" s="24">
        <f t="shared" si="7"/>
        <v>5675.0359497923537</v>
      </c>
      <c r="Y41" s="24">
        <f t="shared" si="7"/>
        <v>5604.1948807774534</v>
      </c>
      <c r="Z41" s="24">
        <f t="shared" si="7"/>
        <v>5788.9356497705294</v>
      </c>
      <c r="AA41" s="24">
        <f t="shared" si="7"/>
        <v>5840.8870854109246</v>
      </c>
      <c r="AB41" s="24">
        <f t="shared" si="7"/>
        <v>6206.2280490722078</v>
      </c>
      <c r="AC41" s="24">
        <f t="shared" si="7"/>
        <v>6441.5445598341012</v>
      </c>
      <c r="AD41" s="24">
        <f t="shared" si="7"/>
        <v>6654.0216838049009</v>
      </c>
      <c r="AE41" s="24">
        <f t="shared" si="7"/>
        <v>6945.940211149109</v>
      </c>
      <c r="AF41" s="24">
        <f t="shared" si="7"/>
        <v>6949.6417144361885</v>
      </c>
      <c r="AG41" s="24">
        <f t="shared" si="7"/>
        <v>7000.3381715594678</v>
      </c>
      <c r="AH41" s="24">
        <f t="shared" si="7"/>
        <v>6989.3297508923624</v>
      </c>
      <c r="AI41" s="24">
        <f t="shared" si="7"/>
        <v>7169.7532510012097</v>
      </c>
      <c r="AJ41" s="24">
        <f t="shared" si="7"/>
        <v>7201.9764925866848</v>
      </c>
    </row>
    <row r="42" spans="1:36">
      <c r="D42" t="str">
        <f>D26</f>
        <v>International Aviation</v>
      </c>
      <c r="E42" s="24">
        <f t="shared" ref="E42:AJ42" si="8">E26</f>
        <v>508.76052030236156</v>
      </c>
      <c r="F42" s="156">
        <f t="shared" si="8"/>
        <v>400.6851091547752</v>
      </c>
      <c r="G42" s="24">
        <f t="shared" si="8"/>
        <v>422.93592909692529</v>
      </c>
      <c r="H42" s="24">
        <f t="shared" si="8"/>
        <v>387.97035490211823</v>
      </c>
      <c r="I42" s="24">
        <f t="shared" si="8"/>
        <v>585.04904581830465</v>
      </c>
      <c r="J42" s="24">
        <f t="shared" si="8"/>
        <v>562.79822587615479</v>
      </c>
      <c r="K42" s="24">
        <f t="shared" si="8"/>
        <v>597.76380007096202</v>
      </c>
      <c r="L42" s="24">
        <f t="shared" si="8"/>
        <v>569.1556030024833</v>
      </c>
      <c r="M42" s="24">
        <f t="shared" si="8"/>
        <v>603.79005891172449</v>
      </c>
      <c r="N42" s="24">
        <f t="shared" si="8"/>
        <v>648.29169879602478</v>
      </c>
      <c r="O42" s="24">
        <f t="shared" si="8"/>
        <v>724.5266349488038</v>
      </c>
      <c r="P42" s="24">
        <f t="shared" si="8"/>
        <v>680.13217379083198</v>
      </c>
      <c r="Q42" s="24">
        <f t="shared" si="8"/>
        <v>641.98791103286044</v>
      </c>
      <c r="R42" s="24">
        <f t="shared" si="8"/>
        <v>629.27315678020318</v>
      </c>
      <c r="S42" s="24">
        <f t="shared" si="8"/>
        <v>718.33002591196782</v>
      </c>
      <c r="T42" s="24">
        <f t="shared" si="8"/>
        <v>829.80526594797186</v>
      </c>
      <c r="U42" s="24">
        <f t="shared" si="8"/>
        <v>839.34380102278396</v>
      </c>
      <c r="V42" s="24">
        <f t="shared" si="8"/>
        <v>871.14909787440661</v>
      </c>
      <c r="W42" s="24">
        <f t="shared" si="8"/>
        <v>857.26191462497661</v>
      </c>
      <c r="X42" s="24">
        <f t="shared" si="8"/>
        <v>731.30661420149534</v>
      </c>
      <c r="Y42" s="24">
        <f t="shared" si="8"/>
        <v>725.86902864948649</v>
      </c>
      <c r="Z42" s="24">
        <f t="shared" si="8"/>
        <v>732.63642935675216</v>
      </c>
      <c r="AA42" s="24">
        <f t="shared" si="8"/>
        <v>526.87747006366737</v>
      </c>
      <c r="AB42" s="24">
        <f t="shared" si="8"/>
        <v>514.06372573638782</v>
      </c>
      <c r="AC42" s="24">
        <f t="shared" si="8"/>
        <v>542.66822323220401</v>
      </c>
      <c r="AD42" s="24">
        <f t="shared" si="8"/>
        <v>555.83618348971299</v>
      </c>
      <c r="AE42" s="24">
        <f t="shared" si="8"/>
        <v>590.15017163939285</v>
      </c>
      <c r="AF42" s="24">
        <f t="shared" si="8"/>
        <v>685.41649927460935</v>
      </c>
      <c r="AG42" s="24">
        <f t="shared" si="8"/>
        <v>847.20440625907588</v>
      </c>
      <c r="AH42" s="24">
        <f t="shared" si="8"/>
        <v>856.90374572526923</v>
      </c>
      <c r="AI42" s="24">
        <f t="shared" si="8"/>
        <v>311.05450163302504</v>
      </c>
      <c r="AJ42" s="24">
        <f t="shared" si="8"/>
        <v>377.54959255033947</v>
      </c>
    </row>
    <row r="43" spans="1:36">
      <c r="D43" t="str">
        <f>D31</f>
        <v>Other combustion</v>
      </c>
      <c r="E43" s="24">
        <f t="shared" ref="E43:AJ43" si="9">E31</f>
        <v>2703.8894645094397</v>
      </c>
      <c r="F43" s="156">
        <f t="shared" si="9"/>
        <v>2210.4987314851655</v>
      </c>
      <c r="G43" s="24">
        <f t="shared" si="9"/>
        <v>1700.2023222640844</v>
      </c>
      <c r="H43" s="24">
        <f t="shared" si="9"/>
        <v>1611.7588889466042</v>
      </c>
      <c r="I43" s="24">
        <f t="shared" si="9"/>
        <v>1650.9733311116988</v>
      </c>
      <c r="J43" s="24">
        <f t="shared" si="9"/>
        <v>1609.8215315792036</v>
      </c>
      <c r="K43" s="24">
        <f t="shared" si="9"/>
        <v>1815.8726421278129</v>
      </c>
      <c r="L43" s="24">
        <f t="shared" si="9"/>
        <v>1820.2525432687091</v>
      </c>
      <c r="M43" s="24">
        <f t="shared" si="9"/>
        <v>1736.9479587828637</v>
      </c>
      <c r="N43" s="24">
        <f t="shared" si="9"/>
        <v>1811.8956798251063</v>
      </c>
      <c r="O43" s="24">
        <f t="shared" si="9"/>
        <v>1657.5053001192096</v>
      </c>
      <c r="P43" s="24">
        <f t="shared" si="9"/>
        <v>1511.6720237769259</v>
      </c>
      <c r="Q43" s="24">
        <f t="shared" si="9"/>
        <v>1543.9134258828583</v>
      </c>
      <c r="R43" s="24">
        <f t="shared" si="9"/>
        <v>1441.1129781544269</v>
      </c>
      <c r="S43" s="24">
        <f t="shared" si="9"/>
        <v>1321.70908826286</v>
      </c>
      <c r="T43" s="24">
        <f t="shared" si="9"/>
        <v>1269.0726301242519</v>
      </c>
      <c r="U43" s="24">
        <f t="shared" si="9"/>
        <v>1260.6456472367142</v>
      </c>
      <c r="V43" s="24">
        <f t="shared" si="9"/>
        <v>1133.8138457615955</v>
      </c>
      <c r="W43" s="24">
        <f t="shared" si="9"/>
        <v>1210.1998923003682</v>
      </c>
      <c r="X43" s="24">
        <f t="shared" si="9"/>
        <v>1017.6797167404867</v>
      </c>
      <c r="Y43" s="24">
        <f t="shared" si="9"/>
        <v>1167.711177455657</v>
      </c>
      <c r="Z43" s="24">
        <f t="shared" si="9"/>
        <v>1155.4351843053707</v>
      </c>
      <c r="AA43" s="24">
        <f t="shared" si="9"/>
        <v>915.10103144465461</v>
      </c>
      <c r="AB43" s="24">
        <f t="shared" si="9"/>
        <v>1319.2877669293873</v>
      </c>
      <c r="AC43" s="24">
        <f t="shared" si="9"/>
        <v>1417.1966202360786</v>
      </c>
      <c r="AD43" s="24">
        <f t="shared" si="9"/>
        <v>1435.2790538278277</v>
      </c>
      <c r="AE43" s="24">
        <f t="shared" si="9"/>
        <v>1584.9965137313802</v>
      </c>
      <c r="AF43" s="24">
        <f t="shared" si="9"/>
        <v>1485.2561944498996</v>
      </c>
      <c r="AG43" s="24">
        <f t="shared" si="9"/>
        <v>1590.8044240231175</v>
      </c>
      <c r="AH43" s="24">
        <f t="shared" si="9"/>
        <v>1637.7213995412169</v>
      </c>
      <c r="AI43" s="24">
        <f t="shared" si="9"/>
        <v>1734.3653316926136</v>
      </c>
      <c r="AJ43" s="24">
        <f t="shared" si="9"/>
        <v>1677.5976442144449</v>
      </c>
    </row>
    <row r="44" spans="1:36">
      <c r="D44" t="str">
        <f>D25</f>
        <v>Waste</v>
      </c>
      <c r="E44" s="24">
        <f t="shared" ref="E44:AJ45" si="10">E25</f>
        <v>4086.3338830140888</v>
      </c>
      <c r="F44" s="156">
        <f t="shared" si="10"/>
        <v>4171.3979638622013</v>
      </c>
      <c r="G44" s="24">
        <f t="shared" si="10"/>
        <v>4217.6018903205759</v>
      </c>
      <c r="H44" s="24">
        <f t="shared" si="10"/>
        <v>4270.7652476785088</v>
      </c>
      <c r="I44" s="24">
        <f t="shared" si="10"/>
        <v>4310.7494022432129</v>
      </c>
      <c r="J44" s="24">
        <f t="shared" si="10"/>
        <v>4358.6867988408985</v>
      </c>
      <c r="K44" s="24">
        <f t="shared" si="10"/>
        <v>4370.3821341285266</v>
      </c>
      <c r="L44" s="24">
        <f t="shared" si="10"/>
        <v>4422.274498371833</v>
      </c>
      <c r="M44" s="24">
        <f t="shared" si="10"/>
        <v>4472.0486134445509</v>
      </c>
      <c r="N44" s="24">
        <f t="shared" si="10"/>
        <v>4539.1560264744321</v>
      </c>
      <c r="O44" s="24">
        <f t="shared" si="10"/>
        <v>4612.3890508712284</v>
      </c>
      <c r="P44" s="24">
        <f t="shared" si="10"/>
        <v>4612.2221356728187</v>
      </c>
      <c r="Q44" s="24">
        <f t="shared" si="10"/>
        <v>4690.475644512695</v>
      </c>
      <c r="R44" s="24">
        <f t="shared" si="10"/>
        <v>4737.804946719757</v>
      </c>
      <c r="S44" s="24">
        <f t="shared" si="10"/>
        <v>4698.4443581593205</v>
      </c>
      <c r="T44" s="24">
        <f t="shared" si="10"/>
        <v>4657.0559649391244</v>
      </c>
      <c r="U44" s="24">
        <f t="shared" si="10"/>
        <v>4598.1181023000681</v>
      </c>
      <c r="V44" s="24">
        <f t="shared" si="10"/>
        <v>4591.3677666739968</v>
      </c>
      <c r="W44" s="24">
        <f t="shared" si="10"/>
        <v>4542.4525889410097</v>
      </c>
      <c r="X44" s="24">
        <f t="shared" si="10"/>
        <v>4576.2166824268625</v>
      </c>
      <c r="Y44" s="24">
        <f t="shared" si="10"/>
        <v>4547.8536464321232</v>
      </c>
      <c r="Z44" s="24">
        <f t="shared" si="10"/>
        <v>4368.9099573933518</v>
      </c>
      <c r="AA44" s="24">
        <f t="shared" si="10"/>
        <v>4407.5101665798838</v>
      </c>
      <c r="AB44" s="24">
        <f t="shared" si="10"/>
        <v>4199.3754193754739</v>
      </c>
      <c r="AC44" s="24">
        <f t="shared" si="10"/>
        <v>4080.4649299320431</v>
      </c>
      <c r="AD44" s="24">
        <f t="shared" si="10"/>
        <v>3944.2260011486569</v>
      </c>
      <c r="AE44" s="24">
        <f t="shared" si="10"/>
        <v>3809.4365739657683</v>
      </c>
      <c r="AF44" s="24">
        <f t="shared" si="10"/>
        <v>3830.4065124161802</v>
      </c>
      <c r="AG44" s="24">
        <f t="shared" si="10"/>
        <v>3800.6451474586947</v>
      </c>
      <c r="AH44" s="24">
        <f t="shared" si="10"/>
        <v>3788.0325915132166</v>
      </c>
      <c r="AI44" s="24">
        <f t="shared" si="10"/>
        <v>3762.4577203079989</v>
      </c>
      <c r="AJ44" s="24">
        <f t="shared" si="10"/>
        <v>3733.3726603436512</v>
      </c>
    </row>
    <row r="45" spans="1:36">
      <c r="D45" t="s">
        <v>627</v>
      </c>
      <c r="E45" s="24">
        <f t="shared" si="10"/>
        <v>508.76052030236156</v>
      </c>
      <c r="F45" s="156">
        <f t="shared" si="10"/>
        <v>400.6851091547752</v>
      </c>
      <c r="G45" s="24">
        <f t="shared" si="10"/>
        <v>422.93592909692529</v>
      </c>
      <c r="H45" s="24">
        <f t="shared" si="10"/>
        <v>387.97035490211823</v>
      </c>
      <c r="I45" s="24">
        <f t="shared" si="10"/>
        <v>585.04904581830465</v>
      </c>
      <c r="J45" s="24">
        <f t="shared" si="10"/>
        <v>562.79822587615479</v>
      </c>
      <c r="K45" s="24">
        <f t="shared" si="10"/>
        <v>597.76380007096202</v>
      </c>
      <c r="L45" s="24">
        <f t="shared" si="10"/>
        <v>569.1556030024833</v>
      </c>
      <c r="M45" s="24">
        <f t="shared" si="10"/>
        <v>603.79005891172449</v>
      </c>
      <c r="N45" s="24">
        <f t="shared" si="10"/>
        <v>648.29169879602478</v>
      </c>
      <c r="O45" s="24">
        <f t="shared" si="10"/>
        <v>724.5266349488038</v>
      </c>
      <c r="P45" s="24">
        <f t="shared" si="10"/>
        <v>680.13217379083198</v>
      </c>
      <c r="Q45" s="24">
        <f t="shared" si="10"/>
        <v>641.98791103286044</v>
      </c>
      <c r="R45" s="24">
        <f t="shared" si="10"/>
        <v>629.27315678020318</v>
      </c>
      <c r="S45" s="24">
        <f t="shared" si="10"/>
        <v>718.33002591196782</v>
      </c>
      <c r="T45" s="24">
        <f t="shared" si="10"/>
        <v>829.80526594797186</v>
      </c>
      <c r="U45" s="24">
        <f t="shared" si="10"/>
        <v>839.34380102278396</v>
      </c>
      <c r="V45" s="24">
        <f t="shared" si="10"/>
        <v>871.14909787440661</v>
      </c>
      <c r="W45" s="24">
        <f t="shared" si="10"/>
        <v>857.26191462497661</v>
      </c>
      <c r="X45" s="24">
        <f t="shared" si="10"/>
        <v>731.30661420149534</v>
      </c>
      <c r="Y45" s="24">
        <f t="shared" si="10"/>
        <v>725.86902864948649</v>
      </c>
      <c r="Z45" s="24">
        <f t="shared" si="10"/>
        <v>732.63642935675216</v>
      </c>
      <c r="AA45" s="24">
        <f t="shared" si="10"/>
        <v>526.87747006366737</v>
      </c>
      <c r="AB45" s="24">
        <f t="shared" si="10"/>
        <v>514.06372573638782</v>
      </c>
      <c r="AC45" s="24">
        <f t="shared" si="10"/>
        <v>542.66822323220401</v>
      </c>
      <c r="AD45" s="24">
        <f t="shared" si="10"/>
        <v>555.83618348971299</v>
      </c>
      <c r="AE45" s="24">
        <f t="shared" si="10"/>
        <v>590.15017163939285</v>
      </c>
      <c r="AF45" s="24">
        <f t="shared" si="10"/>
        <v>685.41649927460935</v>
      </c>
      <c r="AG45" s="24">
        <f t="shared" si="10"/>
        <v>847.20440625907588</v>
      </c>
      <c r="AH45" s="24">
        <f t="shared" si="10"/>
        <v>856.90374572526923</v>
      </c>
      <c r="AI45" s="24">
        <f t="shared" si="10"/>
        <v>311.05450163302504</v>
      </c>
      <c r="AJ45" s="24">
        <f t="shared" si="10"/>
        <v>377.54959255033947</v>
      </c>
    </row>
  </sheetData>
  <mergeCells count="3">
    <mergeCell ref="C22:C31"/>
    <mergeCell ref="B22:B31"/>
    <mergeCell ref="A22:A31"/>
  </mergeCell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009C10-C43D-4710-BA57-FD93A726C4E7}">
  <sheetPr>
    <tabColor rgb="FF00B050"/>
  </sheetPr>
  <dimension ref="A1:Q35"/>
  <sheetViews>
    <sheetView zoomScale="55" zoomScaleNormal="55" workbookViewId="0">
      <selection activeCell="Y17" sqref="Y17"/>
    </sheetView>
  </sheetViews>
  <sheetFormatPr defaultRowHeight="14.4"/>
  <cols>
    <col min="1" max="1" width="22.33203125" customWidth="1"/>
    <col min="2" max="2" width="8.88671875" style="33"/>
    <col min="3" max="3" width="15.21875" customWidth="1"/>
    <col min="4" max="4" width="20.6640625" customWidth="1"/>
    <col min="5" max="6" width="13.21875" style="32" customWidth="1"/>
    <col min="7" max="7" width="10.77734375" style="32" customWidth="1"/>
    <col min="8" max="8" width="14.44140625" style="34" bestFit="1" customWidth="1"/>
    <col min="9" max="9" width="17.109375" style="32" customWidth="1"/>
    <col min="10" max="10" width="14.6640625" style="34" customWidth="1"/>
    <col min="16" max="16" width="15.6640625" customWidth="1"/>
    <col min="17" max="17" width="18" customWidth="1"/>
  </cols>
  <sheetData>
    <row r="1" spans="1:17" ht="40.200000000000003" customHeight="1">
      <c r="A1" s="36" t="s">
        <v>155</v>
      </c>
      <c r="B1" s="44"/>
      <c r="C1" s="70"/>
      <c r="D1" s="70"/>
      <c r="E1" s="70"/>
      <c r="F1" s="70"/>
      <c r="G1" s="70"/>
      <c r="H1" s="70"/>
      <c r="I1" s="70"/>
      <c r="J1" s="70"/>
      <c r="K1" s="70"/>
      <c r="L1" s="70"/>
      <c r="M1" s="70"/>
      <c r="N1" s="70"/>
      <c r="O1" s="70"/>
      <c r="P1" s="70"/>
      <c r="Q1" s="113"/>
    </row>
    <row r="2" spans="1:17">
      <c r="A2" s="37" t="s">
        <v>55</v>
      </c>
      <c r="B2" s="45">
        <v>0</v>
      </c>
      <c r="E2" s="49" t="s">
        <v>605</v>
      </c>
      <c r="F2" s="50"/>
      <c r="G2" s="50"/>
      <c r="H2" s="51"/>
      <c r="I2" s="50"/>
      <c r="J2" s="52"/>
      <c r="Q2" s="40"/>
    </row>
    <row r="3" spans="1:17" ht="15" thickBot="1">
      <c r="A3" s="38" t="s">
        <v>61</v>
      </c>
      <c r="B3" s="46">
        <v>1</v>
      </c>
      <c r="E3" s="47" t="s">
        <v>158</v>
      </c>
      <c r="F3" s="32" t="s">
        <v>159</v>
      </c>
      <c r="G3" s="32" t="s">
        <v>160</v>
      </c>
      <c r="H3" s="34" t="s">
        <v>162</v>
      </c>
      <c r="I3" s="32" t="s">
        <v>172</v>
      </c>
      <c r="J3" s="120" t="s">
        <v>175</v>
      </c>
      <c r="Q3" s="40"/>
    </row>
    <row r="4" spans="1:17" ht="34.200000000000003" customHeight="1" thickBot="1">
      <c r="A4" s="116" t="s">
        <v>606</v>
      </c>
      <c r="B4" s="117"/>
      <c r="C4" s="118" t="s">
        <v>156</v>
      </c>
      <c r="D4" s="119" t="s">
        <v>100</v>
      </c>
      <c r="E4" s="102" t="s">
        <v>94</v>
      </c>
      <c r="F4" s="121" t="s">
        <v>95</v>
      </c>
      <c r="G4" s="121" t="s">
        <v>96</v>
      </c>
      <c r="H4" s="122" t="s">
        <v>99</v>
      </c>
      <c r="I4" s="123" t="s">
        <v>171</v>
      </c>
      <c r="J4" s="124" t="s">
        <v>173</v>
      </c>
      <c r="M4" s="58" t="s">
        <v>161</v>
      </c>
      <c r="N4" s="119"/>
      <c r="P4" s="58" t="s">
        <v>167</v>
      </c>
      <c r="Q4" s="125" t="s">
        <v>127</v>
      </c>
    </row>
    <row r="5" spans="1:17">
      <c r="A5" s="37" t="s">
        <v>62</v>
      </c>
      <c r="B5" s="45">
        <v>2</v>
      </c>
      <c r="C5" s="126" t="s">
        <v>101</v>
      </c>
      <c r="D5" s="113">
        <v>2</v>
      </c>
      <c r="E5" s="32">
        <v>2.0253699913813799E-2</v>
      </c>
      <c r="F5" s="32">
        <v>3.2562560738362056E-2</v>
      </c>
      <c r="G5" s="32">
        <v>3.7248034567220291E-2</v>
      </c>
      <c r="H5" s="48">
        <v>3.4190688775280156E-2</v>
      </c>
      <c r="I5" s="47">
        <v>4.8691460860816355E-2</v>
      </c>
      <c r="J5" s="48">
        <v>2.6287140962117081E-2</v>
      </c>
      <c r="M5" s="37" t="s">
        <v>157</v>
      </c>
      <c r="N5" s="40">
        <v>2</v>
      </c>
      <c r="P5" s="37" t="s">
        <v>128</v>
      </c>
      <c r="Q5" s="42">
        <v>121.86997</v>
      </c>
    </row>
    <row r="6" spans="1:17">
      <c r="A6" s="37" t="s">
        <v>63</v>
      </c>
      <c r="B6" s="45">
        <v>2</v>
      </c>
      <c r="C6" s="37" t="s">
        <v>102</v>
      </c>
      <c r="D6" s="40">
        <v>2</v>
      </c>
      <c r="E6" s="32">
        <v>9.5573581679470568E-2</v>
      </c>
      <c r="F6" s="32">
        <v>1.5146887524620482E-2</v>
      </c>
      <c r="G6" s="32">
        <v>4.4134787040981685E-2</v>
      </c>
      <c r="H6" s="48">
        <v>1.5904231900851506E-2</v>
      </c>
      <c r="I6" s="47">
        <v>1.0318565228073048E-2</v>
      </c>
      <c r="J6" s="48">
        <v>2.2185319129808818E-2</v>
      </c>
      <c r="M6" s="37" t="s">
        <v>163</v>
      </c>
      <c r="N6" s="40">
        <v>2</v>
      </c>
      <c r="P6" s="37" t="s">
        <v>129</v>
      </c>
      <c r="Q6" s="42">
        <v>56.689360000000001</v>
      </c>
    </row>
    <row r="7" spans="1:17">
      <c r="A7" s="37" t="s">
        <v>64</v>
      </c>
      <c r="B7" s="45">
        <v>2</v>
      </c>
      <c r="C7" s="37" t="s">
        <v>103</v>
      </c>
      <c r="D7" s="40">
        <v>2</v>
      </c>
      <c r="E7" s="32">
        <v>3.987507050203077E-2</v>
      </c>
      <c r="F7" s="32">
        <v>3.328502920604845E-2</v>
      </c>
      <c r="G7" s="32">
        <v>3.3835073182667395E-2</v>
      </c>
      <c r="H7" s="48">
        <v>3.328502920604845E-2</v>
      </c>
      <c r="I7" s="47">
        <v>2.4731799197444924E-2</v>
      </c>
      <c r="J7" s="48">
        <v>2.8938738507943085E-2</v>
      </c>
      <c r="M7" s="37" t="s">
        <v>164</v>
      </c>
      <c r="N7" s="40">
        <v>2</v>
      </c>
      <c r="P7" s="37" t="s">
        <v>130</v>
      </c>
      <c r="Q7" s="42">
        <v>124.57391</v>
      </c>
    </row>
    <row r="8" spans="1:17">
      <c r="A8" s="37" t="s">
        <v>65</v>
      </c>
      <c r="B8" s="45">
        <v>2</v>
      </c>
      <c r="C8" s="37" t="s">
        <v>104</v>
      </c>
      <c r="D8" s="40">
        <v>2</v>
      </c>
      <c r="E8" s="32">
        <v>1.5794622267433583E-2</v>
      </c>
      <c r="F8" s="32">
        <v>1.2656811566624139E-2</v>
      </c>
      <c r="G8" s="32">
        <v>1.5110695979231334E-2</v>
      </c>
      <c r="H8" s="48">
        <v>1.3922492723286552E-2</v>
      </c>
      <c r="I8" s="47">
        <v>6.2437848778033801E-2</v>
      </c>
      <c r="J8" s="48">
        <v>6.4798096432890945E-2</v>
      </c>
      <c r="M8" s="37" t="s">
        <v>165</v>
      </c>
      <c r="N8" s="40">
        <v>2</v>
      </c>
      <c r="P8" s="37" t="s">
        <v>131</v>
      </c>
      <c r="Q8" s="42">
        <v>47.369900000000001</v>
      </c>
    </row>
    <row r="9" spans="1:17">
      <c r="A9" s="37" t="s">
        <v>66</v>
      </c>
      <c r="B9" s="45">
        <v>2</v>
      </c>
      <c r="C9" s="37" t="s">
        <v>108</v>
      </c>
      <c r="D9" s="40">
        <v>2</v>
      </c>
      <c r="E9" s="32">
        <v>2.0166483024232785E-2</v>
      </c>
      <c r="F9" s="32">
        <v>0.22436440568429108</v>
      </c>
      <c r="G9" s="32">
        <v>2.2056444502040029E-2</v>
      </c>
      <c r="H9" s="48">
        <v>0.22436440568429108</v>
      </c>
      <c r="I9" s="47">
        <v>4.890204382465458E-2</v>
      </c>
      <c r="J9" s="48">
        <v>4.4392664245579888E-2</v>
      </c>
      <c r="M9" s="37" t="s">
        <v>207</v>
      </c>
      <c r="N9" s="40">
        <v>2</v>
      </c>
      <c r="P9" s="37" t="s">
        <v>132</v>
      </c>
      <c r="Q9" s="42">
        <v>839.71539000000007</v>
      </c>
    </row>
    <row r="10" spans="1:17" ht="13.2" customHeight="1">
      <c r="A10" s="37" t="s">
        <v>67</v>
      </c>
      <c r="B10" s="45">
        <v>2</v>
      </c>
      <c r="C10" s="37" t="s">
        <v>106</v>
      </c>
      <c r="D10" s="40">
        <v>2</v>
      </c>
      <c r="E10" s="32">
        <v>4.0275154821449138E-2</v>
      </c>
      <c r="F10" s="32">
        <v>3.9841519925696315E-3</v>
      </c>
      <c r="G10" s="32">
        <v>1.3885378323249898E-2</v>
      </c>
      <c r="H10" s="48">
        <v>4.3825671918265949E-3</v>
      </c>
      <c r="I10" s="47">
        <v>2.4486119072966998E-2</v>
      </c>
      <c r="J10" s="48">
        <v>7.0516215866501419E-2</v>
      </c>
      <c r="M10" s="37" t="s">
        <v>208</v>
      </c>
      <c r="N10" s="40">
        <v>2</v>
      </c>
      <c r="P10" s="37" t="s">
        <v>133</v>
      </c>
      <c r="Q10" s="42">
        <v>14.911250000000001</v>
      </c>
    </row>
    <row r="11" spans="1:17">
      <c r="A11" s="37" t="s">
        <v>68</v>
      </c>
      <c r="B11" s="45">
        <v>2</v>
      </c>
      <c r="C11" s="37" t="s">
        <v>107</v>
      </c>
      <c r="D11" s="40">
        <v>2</v>
      </c>
      <c r="E11" s="32">
        <v>1.164951617486084E-2</v>
      </c>
      <c r="F11" s="32">
        <v>1.6866424679781923E-2</v>
      </c>
      <c r="G11" s="32">
        <v>3.5303095167274125E-2</v>
      </c>
      <c r="H11" s="48">
        <v>1.8553067147760116E-2</v>
      </c>
      <c r="I11" s="47">
        <v>8.465435146296664E-2</v>
      </c>
      <c r="J11" s="48">
        <v>2.7735367978102769E-2</v>
      </c>
      <c r="M11" s="37" t="s">
        <v>209</v>
      </c>
      <c r="N11" s="40">
        <v>2</v>
      </c>
      <c r="P11" s="37" t="s">
        <v>134</v>
      </c>
      <c r="Q11" s="42">
        <v>63.124970000000005</v>
      </c>
    </row>
    <row r="12" spans="1:17">
      <c r="A12" s="37" t="s">
        <v>69</v>
      </c>
      <c r="B12" s="45">
        <v>2</v>
      </c>
      <c r="C12" s="37" t="s">
        <v>105</v>
      </c>
      <c r="D12" s="40">
        <v>2</v>
      </c>
      <c r="E12" s="32">
        <v>4.9324692241833258E-2</v>
      </c>
      <c r="F12" s="32">
        <v>2.3954609483835456E-2</v>
      </c>
      <c r="G12" s="32">
        <v>1.6403425911684845E-2</v>
      </c>
      <c r="H12" s="48">
        <v>2.515233995802723E-2</v>
      </c>
      <c r="I12" s="47">
        <v>1.9993682511084854E-2</v>
      </c>
      <c r="J12" s="48">
        <v>5.9691453511113435E-2</v>
      </c>
      <c r="M12" s="37" t="s">
        <v>210</v>
      </c>
      <c r="N12" s="40">
        <v>2</v>
      </c>
      <c r="P12" s="37" t="s">
        <v>135</v>
      </c>
      <c r="Q12" s="42">
        <v>89.653499999999994</v>
      </c>
    </row>
    <row r="13" spans="1:17">
      <c r="A13" s="37" t="s">
        <v>70</v>
      </c>
      <c r="B13" s="45">
        <v>2</v>
      </c>
      <c r="C13" s="37" t="s">
        <v>109</v>
      </c>
      <c r="D13" s="40">
        <v>2</v>
      </c>
      <c r="E13" s="32">
        <v>3.1906093505409933E-2</v>
      </c>
      <c r="F13" s="32">
        <v>8.915350239924838E-2</v>
      </c>
      <c r="G13" s="32">
        <v>2.1305457045447396E-2</v>
      </c>
      <c r="H13" s="48">
        <v>9.3611177519210803E-2</v>
      </c>
      <c r="I13" s="47">
        <v>3.0908899470032874E-2</v>
      </c>
      <c r="J13" s="48">
        <v>4.5957443350859981E-2</v>
      </c>
      <c r="M13" s="37" t="s">
        <v>211</v>
      </c>
      <c r="N13" s="40">
        <v>2</v>
      </c>
      <c r="P13" s="37" t="s">
        <v>136</v>
      </c>
      <c r="Q13" s="42">
        <v>333.66953999999998</v>
      </c>
    </row>
    <row r="14" spans="1:17">
      <c r="A14" s="37" t="s">
        <v>71</v>
      </c>
      <c r="B14" s="45">
        <v>2</v>
      </c>
      <c r="C14" s="37" t="s">
        <v>110</v>
      </c>
      <c r="D14" s="40">
        <v>2</v>
      </c>
      <c r="E14" s="32">
        <v>2.3383051051676294E-2</v>
      </c>
      <c r="F14" s="32">
        <v>0.12152979893862913</v>
      </c>
      <c r="G14" s="32">
        <v>3.7805113260441711E-2</v>
      </c>
      <c r="H14" s="48">
        <v>0.12760628888556058</v>
      </c>
      <c r="I14" s="47">
        <v>4.2175088035377936E-2</v>
      </c>
      <c r="J14" s="48">
        <v>2.5899785790481432E-2</v>
      </c>
      <c r="M14" s="37" t="s">
        <v>212</v>
      </c>
      <c r="N14" s="40">
        <v>2</v>
      </c>
      <c r="P14" s="37" t="s">
        <v>137</v>
      </c>
      <c r="Q14" s="42">
        <v>454.84239000000002</v>
      </c>
    </row>
    <row r="15" spans="1:17">
      <c r="A15" s="37" t="s">
        <v>72</v>
      </c>
      <c r="B15" s="45">
        <v>2</v>
      </c>
      <c r="C15" s="37" t="s">
        <v>111</v>
      </c>
      <c r="D15" s="40">
        <v>2</v>
      </c>
      <c r="E15" s="32">
        <v>6.1710028580741601E-2</v>
      </c>
      <c r="F15" s="32">
        <v>6.4702895550343819E-3</v>
      </c>
      <c r="G15" s="32">
        <v>6.3419072710859031E-2</v>
      </c>
      <c r="H15" s="48">
        <v>7.1173185105378204E-3</v>
      </c>
      <c r="I15" s="47">
        <v>1.5980907144611999E-2</v>
      </c>
      <c r="J15" s="48">
        <v>1.5439272341531318E-2</v>
      </c>
      <c r="M15" s="37" t="s">
        <v>213</v>
      </c>
      <c r="N15" s="40">
        <v>2</v>
      </c>
      <c r="P15" s="37" t="s">
        <v>138</v>
      </c>
      <c r="Q15" s="42">
        <v>24.215970000000002</v>
      </c>
    </row>
    <row r="16" spans="1:17">
      <c r="A16" s="37" t="s">
        <v>73</v>
      </c>
      <c r="B16" s="45">
        <v>2</v>
      </c>
      <c r="C16" s="37" t="s">
        <v>112</v>
      </c>
      <c r="D16" s="40">
        <v>2</v>
      </c>
      <c r="E16" s="32">
        <v>2.8023902606812846E-2</v>
      </c>
      <c r="F16" s="32">
        <v>0.11510013310521099</v>
      </c>
      <c r="G16" s="32">
        <v>3.2943339339766751E-2</v>
      </c>
      <c r="H16" s="48">
        <v>0.11510013310521099</v>
      </c>
      <c r="I16" s="47">
        <v>3.5190753068076792E-2</v>
      </c>
      <c r="J16" s="48">
        <v>2.9722072954771136E-2</v>
      </c>
      <c r="M16" s="37" t="s">
        <v>214</v>
      </c>
      <c r="N16" s="40">
        <v>2</v>
      </c>
      <c r="P16" s="37" t="s">
        <v>139</v>
      </c>
      <c r="Q16" s="42">
        <v>430.77846</v>
      </c>
    </row>
    <row r="17" spans="1:17">
      <c r="A17" s="37" t="s">
        <v>74</v>
      </c>
      <c r="B17" s="45">
        <v>2</v>
      </c>
      <c r="C17" s="37" t="s">
        <v>113</v>
      </c>
      <c r="D17" s="40">
        <v>2</v>
      </c>
      <c r="E17" s="32">
        <v>3.2309658505670004E-2</v>
      </c>
      <c r="F17" s="32">
        <v>2.6412927118026831E-3</v>
      </c>
      <c r="G17" s="32">
        <v>4.5734259379720678E-2</v>
      </c>
      <c r="H17" s="48">
        <v>2.9054219829829516E-3</v>
      </c>
      <c r="I17" s="47">
        <v>3.0522830702996127E-2</v>
      </c>
      <c r="J17" s="48">
        <v>2.1409428041694673E-2</v>
      </c>
      <c r="M17" s="37" t="s">
        <v>215</v>
      </c>
      <c r="N17" s="40">
        <v>2</v>
      </c>
      <c r="P17" s="37" t="s">
        <v>140</v>
      </c>
      <c r="Q17" s="42">
        <v>9.8854100000000003</v>
      </c>
    </row>
    <row r="18" spans="1:17">
      <c r="A18" s="37" t="s">
        <v>75</v>
      </c>
      <c r="B18" s="45">
        <v>2</v>
      </c>
      <c r="C18" s="37" t="s">
        <v>114</v>
      </c>
      <c r="D18" s="40">
        <v>2</v>
      </c>
      <c r="E18" s="32">
        <v>5.2619162947124244E-2</v>
      </c>
      <c r="F18" s="32">
        <v>3.1078563148799064E-3</v>
      </c>
      <c r="G18" s="32">
        <v>5.1248857839374266E-2</v>
      </c>
      <c r="H18" s="48">
        <v>3.4186419463678973E-3</v>
      </c>
      <c r="I18" s="47">
        <v>1.8741883781602065E-2</v>
      </c>
      <c r="J18" s="48">
        <v>1.9105681111941917E-2</v>
      </c>
      <c r="M18" s="37" t="s">
        <v>216</v>
      </c>
      <c r="N18" s="40">
        <v>2</v>
      </c>
      <c r="P18" s="37" t="s">
        <v>141</v>
      </c>
      <c r="Q18" s="42">
        <v>11.631590000000001</v>
      </c>
    </row>
    <row r="19" spans="1:17">
      <c r="A19" s="37" t="s">
        <v>76</v>
      </c>
      <c r="B19" s="45">
        <v>2</v>
      </c>
      <c r="C19" s="37" t="s">
        <v>115</v>
      </c>
      <c r="D19" s="40">
        <v>2</v>
      </c>
      <c r="E19" s="32">
        <v>4.8196626095650681E-2</v>
      </c>
      <c r="F19" s="32">
        <v>5.5417954410453248E-3</v>
      </c>
      <c r="G19" s="32">
        <v>5.8442460043273907E-2</v>
      </c>
      <c r="H19" s="48">
        <v>6.0959749851498572E-3</v>
      </c>
      <c r="I19" s="47">
        <v>2.0461644652947576E-2</v>
      </c>
      <c r="J19" s="48">
        <v>1.6753989043331148E-2</v>
      </c>
      <c r="M19" s="37" t="s">
        <v>217</v>
      </c>
      <c r="N19" s="40">
        <v>2</v>
      </c>
      <c r="P19" s="37" t="s">
        <v>142</v>
      </c>
      <c r="Q19" s="42">
        <v>20.740950000000002</v>
      </c>
    </row>
    <row r="20" spans="1:17">
      <c r="A20" s="37" t="s">
        <v>77</v>
      </c>
      <c r="B20" s="45">
        <v>2</v>
      </c>
      <c r="C20" s="37" t="s">
        <v>116</v>
      </c>
      <c r="D20" s="40">
        <v>2</v>
      </c>
      <c r="E20" s="32">
        <v>8.355228371621868E-3</v>
      </c>
      <c r="F20" s="32">
        <v>3.3550641120159842E-3</v>
      </c>
      <c r="G20" s="32">
        <v>4.3011196452858863E-2</v>
      </c>
      <c r="H20" s="48">
        <v>3.6905705232175828E-3</v>
      </c>
      <c r="I20" s="47">
        <v>0.11803175123132538</v>
      </c>
      <c r="J20" s="48">
        <v>2.2764870916890004E-2</v>
      </c>
      <c r="M20" s="37" t="s">
        <v>218</v>
      </c>
      <c r="N20" s="40">
        <v>2</v>
      </c>
      <c r="P20" s="37" t="s">
        <v>143</v>
      </c>
      <c r="Q20" s="42">
        <v>12.556799999999999</v>
      </c>
    </row>
    <row r="21" spans="1:17">
      <c r="A21" s="37" t="s">
        <v>78</v>
      </c>
      <c r="B21" s="45">
        <v>2</v>
      </c>
      <c r="C21" s="37" t="s">
        <v>117</v>
      </c>
      <c r="D21" s="40">
        <v>2</v>
      </c>
      <c r="E21" s="32">
        <v>5.6385216750028791E-2</v>
      </c>
      <c r="F21" s="32">
        <v>1.7445120335284107E-2</v>
      </c>
      <c r="G21" s="32">
        <v>5.1248857839374266E-2</v>
      </c>
      <c r="H21" s="48">
        <v>1.8317376352048314E-2</v>
      </c>
      <c r="I21" s="47">
        <v>1.7490085052119284E-2</v>
      </c>
      <c r="J21" s="48">
        <v>1.9105681111941917E-2</v>
      </c>
      <c r="M21" s="37" t="s">
        <v>219</v>
      </c>
      <c r="N21" s="40">
        <v>2</v>
      </c>
      <c r="P21" s="37" t="s">
        <v>144</v>
      </c>
      <c r="Q21" s="42">
        <v>65.290819999999997</v>
      </c>
    </row>
    <row r="22" spans="1:17">
      <c r="A22" s="37" t="s">
        <v>79</v>
      </c>
      <c r="B22" s="45">
        <v>2</v>
      </c>
      <c r="C22" s="37" t="s">
        <v>118</v>
      </c>
      <c r="D22" s="40">
        <v>2</v>
      </c>
      <c r="E22" s="32">
        <v>3.030046694510893E-2</v>
      </c>
      <c r="F22" s="32">
        <v>7.1960150811692229E-4</v>
      </c>
      <c r="G22" s="32">
        <v>7.4743784080982922E-2</v>
      </c>
      <c r="H22" s="48">
        <v>7.9156165892861456E-4</v>
      </c>
      <c r="I22" s="47">
        <v>3.2546766966552405E-2</v>
      </c>
      <c r="J22" s="48">
        <v>1.3100010218501277E-2</v>
      </c>
      <c r="M22" s="37" t="s">
        <v>220</v>
      </c>
      <c r="N22" s="40">
        <v>2</v>
      </c>
      <c r="P22" s="37" t="s">
        <v>145</v>
      </c>
      <c r="Q22" s="42">
        <v>2.6932100000000001</v>
      </c>
    </row>
    <row r="23" spans="1:17">
      <c r="A23" s="37" t="s">
        <v>80</v>
      </c>
      <c r="B23" s="45">
        <v>2</v>
      </c>
      <c r="C23" s="37" t="s">
        <v>119</v>
      </c>
      <c r="D23" s="40">
        <v>2</v>
      </c>
      <c r="E23" s="32">
        <v>1.7981207133381621E-2</v>
      </c>
      <c r="F23" s="32">
        <v>5.1496036548631163E-2</v>
      </c>
      <c r="G23" s="32">
        <v>3.3136861831346419E-2</v>
      </c>
      <c r="H23" s="48">
        <v>5.4070838376062719E-2</v>
      </c>
      <c r="I23" s="47">
        <v>5.4845163026311164E-2</v>
      </c>
      <c r="J23" s="48">
        <v>2.954849316189893E-2</v>
      </c>
      <c r="M23" s="37" t="s">
        <v>221</v>
      </c>
      <c r="N23" s="40">
        <v>2</v>
      </c>
      <c r="P23" s="37" t="s">
        <v>146</v>
      </c>
      <c r="Q23" s="42">
        <v>192.73117000000002</v>
      </c>
    </row>
    <row r="24" spans="1:17">
      <c r="A24" s="37" t="s">
        <v>81</v>
      </c>
      <c r="B24" s="45">
        <v>2</v>
      </c>
      <c r="C24" s="37" t="s">
        <v>120</v>
      </c>
      <c r="D24" s="40">
        <v>2</v>
      </c>
      <c r="E24" s="32">
        <v>1.8824452666657669E-2</v>
      </c>
      <c r="F24" s="32">
        <v>2.2116279204295007E-2</v>
      </c>
      <c r="G24" s="32">
        <v>7.0961465812594063E-2</v>
      </c>
      <c r="H24" s="48">
        <v>2.3222093164509759E-2</v>
      </c>
      <c r="I24" s="47">
        <v>5.2388361781531875E-2</v>
      </c>
      <c r="J24" s="48">
        <v>1.3798254080830349E-2</v>
      </c>
      <c r="M24" s="37" t="s">
        <v>222</v>
      </c>
      <c r="N24" s="40">
        <v>2</v>
      </c>
      <c r="P24" s="37" t="s">
        <v>147</v>
      </c>
      <c r="Q24" s="42">
        <v>82.773289999999989</v>
      </c>
    </row>
    <row r="25" spans="1:17">
      <c r="A25" s="37" t="s">
        <v>82</v>
      </c>
      <c r="B25" s="45">
        <v>2</v>
      </c>
      <c r="C25" s="37" t="s">
        <v>121</v>
      </c>
      <c r="D25" s="40">
        <v>2</v>
      </c>
      <c r="E25" s="32">
        <v>6.0644531684383475E-2</v>
      </c>
      <c r="F25" s="32">
        <v>0.10526426279988901</v>
      </c>
      <c r="G25" s="32">
        <v>3.5747358161247189E-2</v>
      </c>
      <c r="H25" s="48">
        <v>0.10526426279988901</v>
      </c>
      <c r="I25" s="47">
        <v>1.6261684429729632E-2</v>
      </c>
      <c r="J25" s="48">
        <v>2.7390676838653635E-2</v>
      </c>
      <c r="M25" s="37" t="s">
        <v>223</v>
      </c>
      <c r="N25" s="40">
        <v>2</v>
      </c>
      <c r="P25" s="37" t="s">
        <v>148</v>
      </c>
      <c r="Q25" s="42">
        <v>393.96633000000003</v>
      </c>
    </row>
    <row r="26" spans="1:17">
      <c r="A26" s="37" t="s">
        <v>83</v>
      </c>
      <c r="B26" s="45">
        <v>2</v>
      </c>
      <c r="C26" s="37" t="s">
        <v>166</v>
      </c>
      <c r="D26" s="40">
        <v>2</v>
      </c>
      <c r="E26" s="32">
        <v>4.0449087831714511E-2</v>
      </c>
      <c r="F26" s="32">
        <v>1.8177675263711182E-2</v>
      </c>
      <c r="G26" s="32">
        <v>3.0720266597189599E-2</v>
      </c>
      <c r="H26" s="48">
        <v>1.99954427900823E-2</v>
      </c>
      <c r="I26" s="47">
        <v>2.4380827591047882E-2</v>
      </c>
      <c r="J26" s="48">
        <v>3.1872911393285401E-2</v>
      </c>
      <c r="M26" s="37" t="s">
        <v>224</v>
      </c>
      <c r="N26" s="40">
        <v>2</v>
      </c>
      <c r="P26" s="37" t="s">
        <v>149</v>
      </c>
      <c r="Q26" s="42">
        <v>68.032509999999988</v>
      </c>
    </row>
    <row r="27" spans="1:17">
      <c r="A27" s="37" t="s">
        <v>84</v>
      </c>
      <c r="B27" s="45">
        <v>2</v>
      </c>
      <c r="C27" s="37" t="s">
        <v>122</v>
      </c>
      <c r="D27" s="40">
        <v>2</v>
      </c>
      <c r="E27" s="32">
        <v>7.3173523473344659E-2</v>
      </c>
      <c r="F27" s="32">
        <v>3.0548464194740992E-2</v>
      </c>
      <c r="G27" s="32">
        <v>4.1617736511740097E-2</v>
      </c>
      <c r="H27" s="48">
        <v>3.0548464194740992E-2</v>
      </c>
      <c r="I27" s="47">
        <v>1.3477309685646432E-2</v>
      </c>
      <c r="J27" s="48">
        <v>2.352709246823452E-2</v>
      </c>
      <c r="M27" s="37" t="s">
        <v>225</v>
      </c>
      <c r="N27" s="40">
        <v>2</v>
      </c>
      <c r="P27" s="37" t="s">
        <v>150</v>
      </c>
      <c r="Q27" s="42">
        <v>114.33193</v>
      </c>
    </row>
    <row r="28" spans="1:17">
      <c r="A28" s="37" t="s">
        <v>85</v>
      </c>
      <c r="B28" s="45">
        <v>2</v>
      </c>
      <c r="C28" s="37" t="s">
        <v>123</v>
      </c>
      <c r="D28" s="40">
        <v>2</v>
      </c>
      <c r="E28" s="32">
        <v>3.6381484264692725E-2</v>
      </c>
      <c r="F28" s="32">
        <v>4.5805490526829463E-3</v>
      </c>
      <c r="G28" s="32">
        <v>3.37124099270429E-2</v>
      </c>
      <c r="H28" s="48">
        <v>5.0386039579512409E-3</v>
      </c>
      <c r="I28" s="47">
        <v>2.7106707067398247E-2</v>
      </c>
      <c r="J28" s="48">
        <v>2.9044032667771235E-2</v>
      </c>
      <c r="M28" s="37" t="s">
        <v>226</v>
      </c>
      <c r="N28" s="40">
        <v>2</v>
      </c>
      <c r="P28" s="37" t="s">
        <v>151</v>
      </c>
      <c r="Q28" s="42">
        <v>17.143349999999998</v>
      </c>
    </row>
    <row r="29" spans="1:17">
      <c r="A29" s="37" t="s">
        <v>86</v>
      </c>
      <c r="B29" s="45">
        <v>2</v>
      </c>
      <c r="C29" s="37" t="s">
        <v>124</v>
      </c>
      <c r="D29" s="40">
        <v>2</v>
      </c>
      <c r="E29" s="32">
        <v>4.8867187850024946E-2</v>
      </c>
      <c r="F29" s="32">
        <v>1.0735945983168543E-2</v>
      </c>
      <c r="G29" s="32">
        <v>3.022433029359E-2</v>
      </c>
      <c r="H29" s="48">
        <v>1.1809540581485398E-2</v>
      </c>
      <c r="I29" s="47">
        <v>2.0180867367829942E-2</v>
      </c>
      <c r="J29" s="48">
        <v>3.2395898460585153E-2</v>
      </c>
      <c r="M29" s="37" t="s">
        <v>227</v>
      </c>
      <c r="N29" s="40">
        <v>2</v>
      </c>
      <c r="P29" s="37" t="s">
        <v>152</v>
      </c>
      <c r="Q29" s="42">
        <v>40.180790000000002</v>
      </c>
    </row>
    <row r="30" spans="1:17">
      <c r="A30" s="37" t="s">
        <v>87</v>
      </c>
      <c r="B30" s="45">
        <v>2</v>
      </c>
      <c r="C30" s="37" t="s">
        <v>125</v>
      </c>
      <c r="D30" s="40">
        <v>2</v>
      </c>
      <c r="E30" s="32">
        <v>1.940513329679858E-2</v>
      </c>
      <c r="F30" s="32">
        <v>1.4873962592483326E-2</v>
      </c>
      <c r="G30" s="32">
        <v>2.0894068225063945E-2</v>
      </c>
      <c r="H30" s="48">
        <v>1.6361358851731657E-2</v>
      </c>
      <c r="I30" s="47">
        <v>5.0820688606291749E-2</v>
      </c>
      <c r="J30" s="48">
        <v>4.6862311574907896E-2</v>
      </c>
      <c r="M30" s="37" t="s">
        <v>228</v>
      </c>
      <c r="N30" s="40">
        <v>2</v>
      </c>
      <c r="P30" s="37" t="s">
        <v>153</v>
      </c>
      <c r="Q30" s="42">
        <v>55.667900000000003</v>
      </c>
    </row>
    <row r="31" spans="1:17" ht="15" thickBot="1">
      <c r="A31" s="38" t="s">
        <v>88</v>
      </c>
      <c r="B31" s="46">
        <v>2</v>
      </c>
      <c r="C31" s="38" t="s">
        <v>126</v>
      </c>
      <c r="D31" s="60">
        <v>2</v>
      </c>
      <c r="E31" s="71">
        <v>1.8171135814031698E-2</v>
      </c>
      <c r="F31" s="71">
        <v>1.4321491734906917E-2</v>
      </c>
      <c r="G31" s="71">
        <v>5.1061699737362182E-3</v>
      </c>
      <c r="H31" s="115">
        <v>1.575364090839761E-2</v>
      </c>
      <c r="I31" s="114">
        <v>5.4271909402529336E-2</v>
      </c>
      <c r="J31" s="115">
        <v>0.19175709783783068</v>
      </c>
      <c r="K31" s="59"/>
      <c r="L31" s="59"/>
      <c r="M31" s="38" t="s">
        <v>229</v>
      </c>
      <c r="N31" s="60">
        <v>2</v>
      </c>
      <c r="O31" s="59"/>
      <c r="P31" s="38" t="s">
        <v>154</v>
      </c>
      <c r="Q31" s="43">
        <v>53.600199999999994</v>
      </c>
    </row>
    <row r="33" spans="5:9">
      <c r="E33" s="34"/>
      <c r="F33" s="34"/>
      <c r="G33" s="34"/>
      <c r="H33" s="34">
        <v>1.0304735336814377</v>
      </c>
      <c r="I33" s="34"/>
    </row>
    <row r="35" spans="5:9">
      <c r="H35" s="34">
        <v>61.828412020886262</v>
      </c>
    </row>
  </sheetData>
  <pageMargins left="0.7" right="0.7" top="0.75" bottom="0.75" header="0.3" footer="0.3"/>
  <pageSetup paperSize="9" orientation="portrait" r:id="rId1"/>
  <legacyDrawing r:id="rId2"/>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C073F2-FD4C-4BB3-BAD6-CA68CF09304F}">
  <dimension ref="A1:AJ45"/>
  <sheetViews>
    <sheetView zoomScale="51" zoomScaleNormal="51" workbookViewId="0">
      <selection activeCell="R10" sqref="R10"/>
    </sheetView>
  </sheetViews>
  <sheetFormatPr defaultRowHeight="14.4"/>
  <cols>
    <col min="1" max="1" width="35.5546875" bestFit="1" customWidth="1"/>
    <col min="2" max="2" width="24.33203125" bestFit="1" customWidth="1"/>
    <col min="3" max="3" width="11.33203125" style="32" customWidth="1"/>
    <col min="4" max="4" width="13.21875" customWidth="1"/>
    <col min="5" max="5" width="16.44140625" bestFit="1" customWidth="1"/>
  </cols>
  <sheetData>
    <row r="1" spans="1:5">
      <c r="B1">
        <v>1000</v>
      </c>
    </row>
    <row r="3" spans="1:5" ht="15" thickBot="1">
      <c r="B3" t="s">
        <v>167</v>
      </c>
    </row>
    <row r="4" spans="1:5" ht="29.4" thickBot="1">
      <c r="A4" s="63" t="s">
        <v>184</v>
      </c>
      <c r="B4" s="67">
        <v>2019</v>
      </c>
      <c r="C4" s="140" t="s">
        <v>456</v>
      </c>
      <c r="D4" s="62" t="s">
        <v>457</v>
      </c>
      <c r="E4" s="135" t="s">
        <v>455</v>
      </c>
    </row>
    <row r="5" spans="1:5">
      <c r="A5" s="37" t="s">
        <v>458</v>
      </c>
      <c r="B5" s="136">
        <f t="shared" ref="B5:B6" si="0">AH35/$B$1</f>
        <v>4.7244025938000013E-2</v>
      </c>
      <c r="C5" s="138">
        <f t="shared" ref="C5:C15" si="1">B5/$B$16</f>
        <v>4.491749206776161E-3</v>
      </c>
      <c r="D5" s="105">
        <v>0.1</v>
      </c>
      <c r="E5" s="129">
        <v>1</v>
      </c>
    </row>
    <row r="6" spans="1:5">
      <c r="A6" s="37" t="s">
        <v>459</v>
      </c>
      <c r="B6" s="136">
        <f t="shared" si="0"/>
        <v>0.22700452785179889</v>
      </c>
      <c r="C6" s="138">
        <f t="shared" si="1"/>
        <v>2.158256811667646E-2</v>
      </c>
      <c r="D6" s="105">
        <v>0.1</v>
      </c>
      <c r="E6" s="129">
        <v>1</v>
      </c>
    </row>
    <row r="7" spans="1:5">
      <c r="A7" s="37" t="s">
        <v>460</v>
      </c>
      <c r="B7" s="136">
        <f>AH37/$B$1</f>
        <v>7.3465099872794077</v>
      </c>
      <c r="C7" s="138">
        <f t="shared" si="1"/>
        <v>0.69847308210440717</v>
      </c>
      <c r="D7" s="105">
        <v>0.1</v>
      </c>
      <c r="E7" s="129">
        <v>1</v>
      </c>
    </row>
    <row r="8" spans="1:5">
      <c r="A8" s="37" t="s">
        <v>461</v>
      </c>
      <c r="B8" s="136">
        <f t="shared" ref="B8:B15" si="2">AH38/$B$1</f>
        <v>0.71387331336759197</v>
      </c>
      <c r="C8" s="138">
        <f t="shared" si="1"/>
        <v>6.7871859465694254E-2</v>
      </c>
      <c r="D8" s="105">
        <v>0.1</v>
      </c>
      <c r="E8" s="129">
        <v>1</v>
      </c>
    </row>
    <row r="9" spans="1:5">
      <c r="A9" s="37" t="s">
        <v>462</v>
      </c>
      <c r="B9" s="136">
        <f t="shared" si="2"/>
        <v>0.7399715875532078</v>
      </c>
      <c r="C9" s="138">
        <f t="shared" si="1"/>
        <v>7.0353165832880399E-2</v>
      </c>
      <c r="D9" s="105">
        <v>0.1</v>
      </c>
      <c r="E9" s="129">
        <v>1</v>
      </c>
    </row>
    <row r="10" spans="1:5">
      <c r="A10" s="37" t="s">
        <v>463</v>
      </c>
      <c r="B10" s="136">
        <f t="shared" si="2"/>
        <v>0.12456558020200001</v>
      </c>
      <c r="C10" s="138">
        <f t="shared" si="1"/>
        <v>1.1843134342492742E-2</v>
      </c>
      <c r="D10" s="105">
        <v>0.1</v>
      </c>
      <c r="E10" s="129">
        <v>1</v>
      </c>
    </row>
    <row r="11" spans="1:5">
      <c r="A11" s="37" t="s">
        <v>464</v>
      </c>
      <c r="B11" s="136">
        <f t="shared" si="2"/>
        <v>8.6412652489514227E-2</v>
      </c>
      <c r="C11" s="138">
        <f t="shared" si="1"/>
        <v>8.2157258101706772E-3</v>
      </c>
      <c r="D11" s="105">
        <v>0.1</v>
      </c>
      <c r="E11" s="129">
        <v>1</v>
      </c>
    </row>
    <row r="12" spans="1:5">
      <c r="A12" s="37" t="s">
        <v>465</v>
      </c>
      <c r="B12" s="136">
        <f t="shared" si="2"/>
        <v>0.51076078019564009</v>
      </c>
      <c r="C12" s="138">
        <f t="shared" si="1"/>
        <v>4.8560834597519496E-2</v>
      </c>
      <c r="D12" s="105">
        <v>0.1</v>
      </c>
      <c r="E12" s="129">
        <v>1</v>
      </c>
    </row>
    <row r="13" spans="1:5">
      <c r="A13" s="37" t="s">
        <v>466</v>
      </c>
      <c r="B13" s="136">
        <f t="shared" si="2"/>
        <v>2.6500053311335439E-2</v>
      </c>
      <c r="C13" s="138">
        <f t="shared" si="1"/>
        <v>2.519505716911727E-3</v>
      </c>
      <c r="D13" s="105">
        <v>0.1</v>
      </c>
      <c r="E13" s="129">
        <v>1</v>
      </c>
    </row>
    <row r="14" spans="1:5">
      <c r="A14" s="37" t="s">
        <v>467</v>
      </c>
      <c r="B14" s="136">
        <f t="shared" si="2"/>
        <v>0.18435391784826499</v>
      </c>
      <c r="C14" s="138">
        <f t="shared" si="1"/>
        <v>1.7527540208951056E-2</v>
      </c>
      <c r="D14" s="105">
        <v>0.1</v>
      </c>
      <c r="E14" s="129">
        <v>1</v>
      </c>
    </row>
    <row r="15" spans="1:5">
      <c r="A15" s="37" t="s">
        <v>468</v>
      </c>
      <c r="B15" s="136">
        <f t="shared" si="2"/>
        <v>0.51076078019564009</v>
      </c>
      <c r="C15" s="138">
        <f t="shared" si="1"/>
        <v>4.8560834597519496E-2</v>
      </c>
      <c r="D15" s="105">
        <v>0.1</v>
      </c>
      <c r="E15" s="129">
        <v>1</v>
      </c>
    </row>
    <row r="16" spans="1:5">
      <c r="A16" s="37" t="s">
        <v>469</v>
      </c>
      <c r="B16" s="136">
        <f>SUM(B5:B15)</f>
        <v>10.517957206232404</v>
      </c>
      <c r="C16" s="138">
        <f>B16/$B$16</f>
        <v>1</v>
      </c>
      <c r="D16" s="105"/>
      <c r="E16" s="129">
        <v>1</v>
      </c>
    </row>
    <row r="17" spans="1:36" ht="15" thickBot="1">
      <c r="A17" s="38"/>
      <c r="B17" s="57"/>
      <c r="C17" s="139">
        <f>SUM(C5:C15)</f>
        <v>0.99999999999999978</v>
      </c>
      <c r="D17" s="57"/>
      <c r="E17" s="132"/>
    </row>
    <row r="19" spans="1:36">
      <c r="H19" s="35"/>
    </row>
    <row r="20" spans="1:36" ht="15" thickBot="1">
      <c r="H20" s="35"/>
    </row>
    <row r="21" spans="1:36" s="98" customFormat="1">
      <c r="A21" s="89"/>
      <c r="B21" s="90"/>
      <c r="C21" s="90"/>
      <c r="D21" s="90"/>
      <c r="E21" s="91" t="s">
        <v>633</v>
      </c>
      <c r="F21" s="91" t="s">
        <v>634</v>
      </c>
      <c r="G21" s="91" t="s">
        <v>635</v>
      </c>
      <c r="H21" s="91" t="s">
        <v>636</v>
      </c>
      <c r="I21" s="91" t="s">
        <v>637</v>
      </c>
      <c r="J21" s="91" t="s">
        <v>638</v>
      </c>
      <c r="K21" s="91" t="s">
        <v>639</v>
      </c>
      <c r="L21" s="91" t="s">
        <v>640</v>
      </c>
      <c r="M21" s="91" t="s">
        <v>641</v>
      </c>
      <c r="N21" s="91" t="s">
        <v>642</v>
      </c>
      <c r="O21" s="91" t="s">
        <v>643</v>
      </c>
      <c r="P21" s="91" t="s">
        <v>644</v>
      </c>
      <c r="Q21" s="91" t="s">
        <v>645</v>
      </c>
      <c r="R21" s="91" t="s">
        <v>646</v>
      </c>
      <c r="S21" s="91" t="s">
        <v>647</v>
      </c>
      <c r="T21" s="91" t="s">
        <v>648</v>
      </c>
      <c r="U21" s="91" t="s">
        <v>649</v>
      </c>
      <c r="V21" s="91" t="s">
        <v>650</v>
      </c>
      <c r="W21" s="91" t="s">
        <v>651</v>
      </c>
      <c r="X21" s="91" t="s">
        <v>652</v>
      </c>
      <c r="Y21" s="91" t="s">
        <v>43</v>
      </c>
      <c r="Z21" s="91" t="s">
        <v>44</v>
      </c>
      <c r="AA21" s="91" t="s">
        <v>45</v>
      </c>
      <c r="AB21" s="91" t="s">
        <v>46</v>
      </c>
      <c r="AC21" s="91" t="s">
        <v>47</v>
      </c>
      <c r="AD21" s="91" t="s">
        <v>48</v>
      </c>
      <c r="AE21" s="91" t="s">
        <v>49</v>
      </c>
      <c r="AF21" s="91" t="s">
        <v>50</v>
      </c>
      <c r="AG21" s="91" t="s">
        <v>51</v>
      </c>
      <c r="AH21" s="91" t="s">
        <v>52</v>
      </c>
      <c r="AI21" s="91" t="s">
        <v>653</v>
      </c>
      <c r="AJ21" s="91" t="s">
        <v>654</v>
      </c>
    </row>
    <row r="22" spans="1:36" s="99" customFormat="1" ht="14.4" customHeight="1">
      <c r="A22" s="167" t="s">
        <v>655</v>
      </c>
      <c r="B22" s="166" t="s">
        <v>656</v>
      </c>
      <c r="C22" s="166" t="s">
        <v>31</v>
      </c>
      <c r="D22" s="84" t="s">
        <v>657</v>
      </c>
      <c r="E22" s="85">
        <v>108.76980656066173</v>
      </c>
      <c r="F22" s="85">
        <v>111.50467907357744</v>
      </c>
      <c r="G22" s="85">
        <v>114.0568010077999</v>
      </c>
      <c r="H22" s="85">
        <v>113.96849993713136</v>
      </c>
      <c r="I22" s="85">
        <v>111.15397458614144</v>
      </c>
      <c r="J22" s="85">
        <v>107.6663340730059</v>
      </c>
      <c r="K22" s="85">
        <v>111.10371725856342</v>
      </c>
      <c r="L22" s="85">
        <v>112.92691511864885</v>
      </c>
      <c r="M22" s="85">
        <v>107.68204139898921</v>
      </c>
      <c r="N22" s="85">
        <v>111.12061729159622</v>
      </c>
      <c r="O22" s="85">
        <v>105.22924218753812</v>
      </c>
      <c r="P22" s="85">
        <v>101.70219458067983</v>
      </c>
      <c r="Q22" s="85">
        <v>100.83307109222672</v>
      </c>
      <c r="R22" s="85">
        <v>97.401316376155961</v>
      </c>
      <c r="S22" s="85">
        <v>101.00439260023677</v>
      </c>
      <c r="T22" s="85">
        <v>91.464534610760808</v>
      </c>
      <c r="U22" s="85">
        <v>90.048017757595929</v>
      </c>
      <c r="V22" s="85">
        <v>91.49058331421385</v>
      </c>
      <c r="W22" s="85">
        <v>88.947414393240678</v>
      </c>
      <c r="X22" s="85">
        <v>86.204916306159689</v>
      </c>
      <c r="Y22" s="85">
        <v>85.0505611204307</v>
      </c>
      <c r="Z22" s="85">
        <v>82.532898019784611</v>
      </c>
      <c r="AA22" s="85">
        <v>84.225863005204317</v>
      </c>
      <c r="AB22" s="85">
        <v>84.471426723280942</v>
      </c>
      <c r="AC22" s="85">
        <v>84.496901686438051</v>
      </c>
      <c r="AD22" s="85">
        <v>84.66001822493314</v>
      </c>
      <c r="AE22" s="85">
        <v>85.573910003395696</v>
      </c>
      <c r="AF22" s="85">
        <v>84.794681959868527</v>
      </c>
      <c r="AG22" s="85">
        <v>83.566550838645796</v>
      </c>
      <c r="AH22" s="85">
        <v>86.41265248951423</v>
      </c>
      <c r="AI22" s="85">
        <v>89.274476895377092</v>
      </c>
      <c r="AJ22" s="85">
        <v>87.70877281380011</v>
      </c>
    </row>
    <row r="23" spans="1:36" s="99" customFormat="1">
      <c r="A23" s="167"/>
      <c r="B23" s="166"/>
      <c r="C23" s="166"/>
      <c r="D23" s="84" t="s">
        <v>620</v>
      </c>
      <c r="E23" s="85">
        <v>351.09086824255724</v>
      </c>
      <c r="F23" s="85">
        <v>371.51611969776064</v>
      </c>
      <c r="G23" s="85">
        <v>396.11833991284419</v>
      </c>
      <c r="H23" s="85">
        <v>417.46073577845124</v>
      </c>
      <c r="I23" s="85">
        <v>435.88730611844602</v>
      </c>
      <c r="J23" s="85">
        <v>450.19039140661414</v>
      </c>
      <c r="K23" s="85">
        <v>471.76356636835351</v>
      </c>
      <c r="L23" s="85">
        <v>483.60746029246206</v>
      </c>
      <c r="M23" s="85">
        <v>490.19010626224548</v>
      </c>
      <c r="N23" s="85">
        <v>498.29874614314031</v>
      </c>
      <c r="O23" s="85">
        <v>503.49315755047297</v>
      </c>
      <c r="P23" s="85">
        <v>528.4579916868131</v>
      </c>
      <c r="Q23" s="85">
        <v>529.96381588310373</v>
      </c>
      <c r="R23" s="85">
        <v>530.67168061441487</v>
      </c>
      <c r="S23" s="85">
        <v>507.13843327264539</v>
      </c>
      <c r="T23" s="85">
        <v>529.91349725590783</v>
      </c>
      <c r="U23" s="85">
        <v>533.31152887409075</v>
      </c>
      <c r="V23" s="85">
        <v>549.24646736169097</v>
      </c>
      <c r="W23" s="85">
        <v>547.38344085997801</v>
      </c>
      <c r="X23" s="85">
        <v>532.55324291617524</v>
      </c>
      <c r="Y23" s="85">
        <v>578.63881070272885</v>
      </c>
      <c r="Z23" s="85">
        <v>562.19740121928498</v>
      </c>
      <c r="AA23" s="85">
        <v>542.13290527761433</v>
      </c>
      <c r="AB23" s="85">
        <v>541.9803287226589</v>
      </c>
      <c r="AC23" s="85">
        <v>551.61751921953316</v>
      </c>
      <c r="AD23" s="85">
        <v>585.59727451619915</v>
      </c>
      <c r="AE23" s="85">
        <v>585.23275717244542</v>
      </c>
      <c r="AF23" s="85">
        <v>606.15075679032793</v>
      </c>
      <c r="AG23" s="85">
        <v>671.32111713167592</v>
      </c>
      <c r="AH23" s="85">
        <v>713.873313367592</v>
      </c>
      <c r="AI23" s="85">
        <v>587.86176914169573</v>
      </c>
      <c r="AJ23" s="85">
        <v>626.39652140927763</v>
      </c>
    </row>
    <row r="24" spans="1:36" s="99" customFormat="1">
      <c r="A24" s="167"/>
      <c r="B24" s="166"/>
      <c r="C24" s="166"/>
      <c r="D24" s="84" t="s">
        <v>658</v>
      </c>
      <c r="E24" s="85">
        <v>60.331115514193563</v>
      </c>
      <c r="F24" s="85">
        <v>62.502323645107147</v>
      </c>
      <c r="G24" s="85">
        <v>72.463525133262976</v>
      </c>
      <c r="H24" s="85">
        <v>74.184210118117448</v>
      </c>
      <c r="I24" s="85">
        <v>79.816412353430479</v>
      </c>
      <c r="J24" s="85">
        <v>84.612046463636858</v>
      </c>
      <c r="K24" s="85">
        <v>85.058427083973086</v>
      </c>
      <c r="L24" s="85">
        <v>87.622182369408847</v>
      </c>
      <c r="M24" s="85">
        <v>68.404642862978889</v>
      </c>
      <c r="N24" s="85">
        <v>71.556500937999289</v>
      </c>
      <c r="O24" s="85">
        <v>75.26604833133689</v>
      </c>
      <c r="P24" s="85">
        <v>73.061737933865984</v>
      </c>
      <c r="Q24" s="85">
        <v>79.730778345136983</v>
      </c>
      <c r="R24" s="85">
        <v>85.858582968384781</v>
      </c>
      <c r="S24" s="85">
        <v>92.311810731469862</v>
      </c>
      <c r="T24" s="85">
        <v>70.490837980770166</v>
      </c>
      <c r="U24" s="85">
        <v>111.24192301536178</v>
      </c>
      <c r="V24" s="85">
        <v>134.4268157080127</v>
      </c>
      <c r="W24" s="85">
        <v>149.96651917839799</v>
      </c>
      <c r="X24" s="85">
        <v>150.97291174651625</v>
      </c>
      <c r="Y24" s="85">
        <v>172.45457643233615</v>
      </c>
      <c r="Z24" s="85">
        <v>183.17842207566898</v>
      </c>
      <c r="AA24" s="85">
        <v>225.16344487583581</v>
      </c>
      <c r="AB24" s="85">
        <v>269.80509608610083</v>
      </c>
      <c r="AC24" s="85">
        <v>287.13055014314335</v>
      </c>
      <c r="AD24" s="85">
        <v>290.37568443866638</v>
      </c>
      <c r="AE24" s="85">
        <v>303.30716426591152</v>
      </c>
      <c r="AF24" s="85">
        <v>304.23789640203586</v>
      </c>
      <c r="AG24" s="85">
        <v>281.21973607562768</v>
      </c>
      <c r="AH24" s="85">
        <v>274.2485537897989</v>
      </c>
      <c r="AI24" s="85">
        <v>282.23313947121756</v>
      </c>
      <c r="AJ24" s="85">
        <v>290.23762709111327</v>
      </c>
    </row>
    <row r="25" spans="1:36" s="99" customFormat="1">
      <c r="A25" s="167"/>
      <c r="B25" s="166"/>
      <c r="C25" s="166"/>
      <c r="D25" s="84" t="s">
        <v>626</v>
      </c>
      <c r="E25" s="85">
        <v>75.216683733723642</v>
      </c>
      <c r="F25" s="85">
        <v>82.133310569802191</v>
      </c>
      <c r="G25" s="85">
        <v>88.868787187186939</v>
      </c>
      <c r="H25" s="85">
        <v>97.265589779180189</v>
      </c>
      <c r="I25" s="85">
        <v>106.34694438685595</v>
      </c>
      <c r="J25" s="85">
        <v>113.97391389019813</v>
      </c>
      <c r="K25" s="85">
        <v>119.16048519705313</v>
      </c>
      <c r="L25" s="85">
        <v>126.46753134756156</v>
      </c>
      <c r="M25" s="85">
        <v>137.43946703447443</v>
      </c>
      <c r="N25" s="85">
        <v>143.19581258286362</v>
      </c>
      <c r="O25" s="85">
        <v>153.99368093641067</v>
      </c>
      <c r="P25" s="85">
        <v>161.44670363784866</v>
      </c>
      <c r="Q25" s="85">
        <v>168.90785026672154</v>
      </c>
      <c r="R25" s="85">
        <v>178.51663324202815</v>
      </c>
      <c r="S25" s="85">
        <v>187.80217199765403</v>
      </c>
      <c r="T25" s="85">
        <v>196.73443419956143</v>
      </c>
      <c r="U25" s="85">
        <v>205.03877642158446</v>
      </c>
      <c r="V25" s="85">
        <v>208.91108030440037</v>
      </c>
      <c r="W25" s="85">
        <v>118.25669831589542</v>
      </c>
      <c r="X25" s="85">
        <v>135.46230909140633</v>
      </c>
      <c r="Y25" s="85">
        <v>123.81438028780313</v>
      </c>
      <c r="Z25" s="85">
        <v>118.97131348242269</v>
      </c>
      <c r="AA25" s="85">
        <v>120.88234589356503</v>
      </c>
      <c r="AB25" s="85">
        <v>119.67117701145668</v>
      </c>
      <c r="AC25" s="85">
        <v>134.43057288120798</v>
      </c>
      <c r="AD25" s="85">
        <v>149.76978710723182</v>
      </c>
      <c r="AE25" s="85">
        <v>161.44402408745339</v>
      </c>
      <c r="AF25" s="85">
        <v>159.66949061725902</v>
      </c>
      <c r="AG25" s="85">
        <v>167.75276402761668</v>
      </c>
      <c r="AH25" s="85">
        <v>184.35391784826498</v>
      </c>
      <c r="AI25" s="85">
        <v>190.77680247100969</v>
      </c>
      <c r="AJ25" s="85">
        <v>200.94182787154995</v>
      </c>
    </row>
    <row r="26" spans="1:36" s="99" customFormat="1">
      <c r="A26" s="167"/>
      <c r="B26" s="166"/>
      <c r="C26" s="166"/>
      <c r="D26" s="84" t="s">
        <v>659</v>
      </c>
      <c r="E26" s="85">
        <v>198.16627924901641</v>
      </c>
      <c r="F26" s="85">
        <v>187.2510012525191</v>
      </c>
      <c r="G26" s="85">
        <v>245.64528317429787</v>
      </c>
      <c r="H26" s="85">
        <v>251.8166040849575</v>
      </c>
      <c r="I26" s="85">
        <v>310.25858513966784</v>
      </c>
      <c r="J26" s="85">
        <v>331.74055082090223</v>
      </c>
      <c r="K26" s="85">
        <v>328.62859451639116</v>
      </c>
      <c r="L26" s="85">
        <v>345.07361895273522</v>
      </c>
      <c r="M26" s="85">
        <v>331.5873177337711</v>
      </c>
      <c r="N26" s="85">
        <v>340.24405419060196</v>
      </c>
      <c r="O26" s="85">
        <v>327.28812835138365</v>
      </c>
      <c r="P26" s="85">
        <v>276.33290010545886</v>
      </c>
      <c r="Q26" s="85">
        <v>255.93142620683042</v>
      </c>
      <c r="R26" s="85">
        <v>257.01837757277536</v>
      </c>
      <c r="S26" s="85">
        <v>262.56985202208136</v>
      </c>
      <c r="T26" s="85">
        <v>268.42946464055217</v>
      </c>
      <c r="U26" s="85">
        <v>260.81811540374099</v>
      </c>
      <c r="V26" s="85">
        <v>277.01146118618237</v>
      </c>
      <c r="W26" s="85">
        <v>284.76425425442994</v>
      </c>
      <c r="X26" s="85">
        <v>268.45720077157318</v>
      </c>
      <c r="Y26" s="85">
        <v>294.00039719522164</v>
      </c>
      <c r="Z26" s="85">
        <v>305.12053009038863</v>
      </c>
      <c r="AA26" s="85">
        <v>300.72441287115134</v>
      </c>
      <c r="AB26" s="85">
        <v>324.53279185920445</v>
      </c>
      <c r="AC26" s="85">
        <v>342.94382174567295</v>
      </c>
      <c r="AD26" s="85">
        <v>360.33340252839884</v>
      </c>
      <c r="AE26" s="85">
        <v>395.20167157911885</v>
      </c>
      <c r="AF26" s="85">
        <v>429.44976334086004</v>
      </c>
      <c r="AG26" s="85">
        <v>474.04448745562007</v>
      </c>
      <c r="AH26" s="85">
        <v>510.76078019564005</v>
      </c>
      <c r="AI26" s="85">
        <v>195.66279446803</v>
      </c>
      <c r="AJ26" s="85">
        <v>249.35120533588</v>
      </c>
    </row>
    <row r="27" spans="1:36" s="99" customFormat="1">
      <c r="A27" s="167"/>
      <c r="B27" s="166"/>
      <c r="C27" s="166"/>
      <c r="D27" s="84" t="s">
        <v>660</v>
      </c>
      <c r="E27" s="85">
        <v>964.42027160708051</v>
      </c>
      <c r="F27" s="85">
        <v>971.49324589487003</v>
      </c>
      <c r="G27" s="85">
        <v>1217.0647883077056</v>
      </c>
      <c r="H27" s="85">
        <v>1480.4846327515365</v>
      </c>
      <c r="I27" s="85">
        <v>1518.7748698446082</v>
      </c>
      <c r="J27" s="85">
        <v>1542.7223021687332</v>
      </c>
      <c r="K27" s="85">
        <v>1586.4600108572558</v>
      </c>
      <c r="L27" s="85">
        <v>1748.9870748518501</v>
      </c>
      <c r="M27" s="85">
        <v>1872.2077404270435</v>
      </c>
      <c r="N27" s="85">
        <v>2047.9782483050235</v>
      </c>
      <c r="O27" s="85">
        <v>2263.3903734814444</v>
      </c>
      <c r="P27" s="85">
        <v>2344.2458116629055</v>
      </c>
      <c r="Q27" s="85">
        <v>2798.6686341020277</v>
      </c>
      <c r="R27" s="85">
        <v>2975.7279468295442</v>
      </c>
      <c r="S27" s="85">
        <v>3183.0924631111207</v>
      </c>
      <c r="T27" s="85">
        <v>2132.6515880422321</v>
      </c>
      <c r="U27" s="85">
        <v>2435.7059301182398</v>
      </c>
      <c r="V27" s="85">
        <v>2729.1819271931286</v>
      </c>
      <c r="W27" s="85">
        <v>2952.1857906552241</v>
      </c>
      <c r="X27" s="85">
        <v>3126.83310371589</v>
      </c>
      <c r="Y27" s="85">
        <v>4704.8939566778163</v>
      </c>
      <c r="Z27" s="85">
        <v>4333.083766450849</v>
      </c>
      <c r="AA27" s="85">
        <v>3845.4866567478007</v>
      </c>
      <c r="AB27" s="85">
        <v>3858.171321557953</v>
      </c>
      <c r="AC27" s="85">
        <v>3975.6281954508008</v>
      </c>
      <c r="AD27" s="85">
        <v>4989.6408236757852</v>
      </c>
      <c r="AE27" s="85">
        <v>5693.0513956481545</v>
      </c>
      <c r="AF27" s="85">
        <v>6935.9459106122658</v>
      </c>
      <c r="AG27" s="85">
        <v>7168.4663902360571</v>
      </c>
      <c r="AH27" s="85">
        <v>7346.5099872794081</v>
      </c>
      <c r="AI27" s="85">
        <v>7093.6822511365326</v>
      </c>
      <c r="AJ27" s="85">
        <v>6289.7298941660001</v>
      </c>
    </row>
    <row r="28" spans="1:36" s="99" customFormat="1">
      <c r="A28" s="167"/>
      <c r="B28" s="166"/>
      <c r="C28" s="166"/>
      <c r="D28" s="84" t="s">
        <v>661</v>
      </c>
      <c r="E28" s="85">
        <v>1765.0109069999999</v>
      </c>
      <c r="F28" s="85">
        <v>1604.8651827000001</v>
      </c>
      <c r="G28" s="85">
        <v>1541.7424601000002</v>
      </c>
      <c r="H28" s="85">
        <v>2109.3967091999998</v>
      </c>
      <c r="I28" s="85">
        <v>1815.4631880000002</v>
      </c>
      <c r="J28" s="85">
        <v>1595.6412055999999</v>
      </c>
      <c r="K28" s="85">
        <v>1652.1637638000002</v>
      </c>
      <c r="L28" s="85">
        <v>1616.6996658</v>
      </c>
      <c r="M28" s="85">
        <v>1641.5539961999998</v>
      </c>
      <c r="N28" s="85">
        <v>1714.8993077999999</v>
      </c>
      <c r="O28" s="85">
        <v>1607.3910342000001</v>
      </c>
      <c r="P28" s="85">
        <v>1950.0575501999999</v>
      </c>
      <c r="Q28" s="85">
        <v>1963.0462937999996</v>
      </c>
      <c r="R28" s="85">
        <v>2166.4987655999998</v>
      </c>
      <c r="S28" s="85">
        <v>2072.0538623999996</v>
      </c>
      <c r="T28" s="85">
        <v>1979.6983409999996</v>
      </c>
      <c r="U28" s="85">
        <v>2001.1652939999999</v>
      </c>
      <c r="V28" s="85">
        <v>2035.0551269999999</v>
      </c>
      <c r="W28" s="85">
        <v>1992.0194580000002</v>
      </c>
      <c r="X28" s="85">
        <v>1870.441233</v>
      </c>
      <c r="Y28" s="85">
        <v>1867.8816869999996</v>
      </c>
      <c r="Z28" s="85">
        <v>1913.5571969999999</v>
      </c>
      <c r="AA28" s="85">
        <v>2025.3631169999999</v>
      </c>
      <c r="AB28" s="85">
        <v>1645.0998419999999</v>
      </c>
      <c r="AC28" s="85">
        <v>1604.3613659999996</v>
      </c>
      <c r="AD28" s="85">
        <v>852.78786000000014</v>
      </c>
      <c r="AE28" s="85">
        <v>559.30268699999999</v>
      </c>
      <c r="AF28" s="85">
        <v>718.6850408319998</v>
      </c>
      <c r="AG28" s="85">
        <v>698.05455292092392</v>
      </c>
      <c r="AH28" s="85">
        <v>739.97158755320777</v>
      </c>
      <c r="AI28" s="85">
        <v>810.81682081674467</v>
      </c>
      <c r="AJ28" s="85">
        <v>772.50115558425739</v>
      </c>
    </row>
    <row r="29" spans="1:36" s="99" customFormat="1">
      <c r="A29" s="167"/>
      <c r="B29" s="166"/>
      <c r="C29" s="166"/>
      <c r="D29" s="84" t="s">
        <v>662</v>
      </c>
      <c r="E29" s="85">
        <v>261.10847663800001</v>
      </c>
      <c r="F29" s="85">
        <v>242.08335323290004</v>
      </c>
      <c r="G29" s="85">
        <v>292.85637788589997</v>
      </c>
      <c r="H29" s="85">
        <v>296.15755841679999</v>
      </c>
      <c r="I29" s="85">
        <v>337.29115946530004</v>
      </c>
      <c r="J29" s="85">
        <v>329.93667711939997</v>
      </c>
      <c r="K29" s="85">
        <v>332.12881794680004</v>
      </c>
      <c r="L29" s="85">
        <v>375.406757105</v>
      </c>
      <c r="M29" s="85">
        <v>331.24419453199999</v>
      </c>
      <c r="N29" s="85">
        <v>293.72640256769995</v>
      </c>
      <c r="O29" s="85">
        <v>290.7443471245</v>
      </c>
      <c r="P29" s="85">
        <v>199.32605762919999</v>
      </c>
      <c r="Q29" s="85">
        <v>190.2743890264</v>
      </c>
      <c r="R29" s="85">
        <v>194.7686899242</v>
      </c>
      <c r="S29" s="85">
        <v>198.99828778620002</v>
      </c>
      <c r="T29" s="85">
        <v>101.41703624670001</v>
      </c>
      <c r="U29" s="85">
        <v>93.236916537900001</v>
      </c>
      <c r="V29" s="85">
        <v>98.827591151900009</v>
      </c>
      <c r="W29" s="85">
        <v>101.39493520760001</v>
      </c>
      <c r="X29" s="85">
        <v>91.004240709100003</v>
      </c>
      <c r="Y29" s="85">
        <v>109.04833600000001</v>
      </c>
      <c r="Z29" s="85">
        <v>81.133848</v>
      </c>
      <c r="AA29" s="85">
        <v>106.3046776393</v>
      </c>
      <c r="AB29" s="85">
        <v>122.23123819999999</v>
      </c>
      <c r="AC29" s="85">
        <v>129.0221497</v>
      </c>
      <c r="AD29" s="85">
        <v>150.3833995</v>
      </c>
      <c r="AE29" s="85">
        <v>135.49463500000002</v>
      </c>
      <c r="AF29" s="85">
        <v>133.84158495100002</v>
      </c>
      <c r="AG29" s="85">
        <v>113.24340476</v>
      </c>
      <c r="AH29" s="85">
        <v>124.56558020200001</v>
      </c>
      <c r="AI29" s="85">
        <v>124.5381536645</v>
      </c>
      <c r="AJ29" s="85">
        <v>129.75103686534999</v>
      </c>
    </row>
    <row r="30" spans="1:36" s="99" customFormat="1">
      <c r="A30" s="167"/>
      <c r="B30" s="166"/>
      <c r="C30" s="166"/>
      <c r="D30" s="84" t="s">
        <v>663</v>
      </c>
      <c r="E30" s="85">
        <v>-7.9996904825351907</v>
      </c>
      <c r="F30" s="85">
        <v>-8.2268726713326696</v>
      </c>
      <c r="G30" s="85">
        <v>-5.0352151557491496</v>
      </c>
      <c r="H30" s="85">
        <v>-4.8638034853648593</v>
      </c>
      <c r="I30" s="85">
        <v>-4.52462623665987</v>
      </c>
      <c r="J30" s="85">
        <v>-4.0065038597835505</v>
      </c>
      <c r="K30" s="85">
        <v>-4.0337463027467999</v>
      </c>
      <c r="L30" s="85">
        <v>-4.2614569809483198</v>
      </c>
      <c r="M30" s="85">
        <v>-4.0350335207361896</v>
      </c>
      <c r="N30" s="85">
        <v>-4.8517260714468202</v>
      </c>
      <c r="O30" s="85">
        <v>-4.9394773785492294</v>
      </c>
      <c r="P30" s="85">
        <v>-2.40902726447576</v>
      </c>
      <c r="Q30" s="85">
        <v>21.305141197168478</v>
      </c>
      <c r="R30" s="85">
        <v>21.295532265076531</v>
      </c>
      <c r="S30" s="85">
        <v>-0.29814253023570003</v>
      </c>
      <c r="T30" s="85">
        <v>-0.49182108259958002</v>
      </c>
      <c r="U30" s="85">
        <v>-1.6895452985558399</v>
      </c>
      <c r="V30" s="85">
        <v>-1.4492479250396699</v>
      </c>
      <c r="W30" s="85">
        <v>12.00698224275606</v>
      </c>
      <c r="X30" s="85">
        <v>11.43277581083167</v>
      </c>
      <c r="Y30" s="85">
        <v>11.201023094190459</v>
      </c>
      <c r="Z30" s="85">
        <v>-1.96853524308809</v>
      </c>
      <c r="AA30" s="85">
        <v>-1.7814111186969701</v>
      </c>
      <c r="AB30" s="85">
        <v>-1.6015699306076301</v>
      </c>
      <c r="AC30" s="85">
        <v>-4.1715114545223893</v>
      </c>
      <c r="AD30" s="85">
        <v>-3.8114754113846101</v>
      </c>
      <c r="AE30" s="85">
        <v>-3.8006466418239411</v>
      </c>
      <c r="AF30" s="85">
        <v>1.0617207083129498</v>
      </c>
      <c r="AG30" s="85">
        <v>0.40467597636088998</v>
      </c>
      <c r="AH30" s="85">
        <v>5.7162551974080902</v>
      </c>
      <c r="AI30" s="85">
        <v>8.28080905248307</v>
      </c>
      <c r="AJ30" s="85">
        <v>0.63840695265535996</v>
      </c>
    </row>
    <row r="31" spans="1:36" s="99" customFormat="1">
      <c r="A31" s="167"/>
      <c r="B31" s="166"/>
      <c r="C31" s="166"/>
      <c r="D31" s="84" t="s">
        <v>625</v>
      </c>
      <c r="E31" s="85">
        <v>4.9029193463013598</v>
      </c>
      <c r="F31" s="85">
        <v>5.4634519410101605</v>
      </c>
      <c r="G31" s="85">
        <v>7.0002271546979395</v>
      </c>
      <c r="H31" s="85">
        <v>7.3723676519193084</v>
      </c>
      <c r="I31" s="85">
        <v>8.1748046074834217</v>
      </c>
      <c r="J31" s="85">
        <v>9.0431125166026902</v>
      </c>
      <c r="K31" s="85">
        <v>10.42681455570137</v>
      </c>
      <c r="L31" s="85">
        <v>10.758224297448409</v>
      </c>
      <c r="M31" s="85">
        <v>11.15020535157613</v>
      </c>
      <c r="N31" s="85">
        <v>12.310829311797299</v>
      </c>
      <c r="O31" s="85">
        <v>13.596943017282539</v>
      </c>
      <c r="P31" s="85">
        <v>11.93516240145977</v>
      </c>
      <c r="Q31" s="85">
        <v>14.035729044912172</v>
      </c>
      <c r="R31" s="85">
        <v>15.325660371205871</v>
      </c>
      <c r="S31" s="85">
        <v>16.772868279019562</v>
      </c>
      <c r="T31" s="85">
        <v>27.944342344731119</v>
      </c>
      <c r="U31" s="85">
        <v>18.19265537387183</v>
      </c>
      <c r="V31" s="85">
        <v>21.870424428766597</v>
      </c>
      <c r="W31" s="85">
        <v>21.919704054262468</v>
      </c>
      <c r="X31" s="85">
        <v>18.62279717081891</v>
      </c>
      <c r="Y31" s="85">
        <v>25.441734416063714</v>
      </c>
      <c r="Z31" s="85">
        <v>19.485318315766349</v>
      </c>
      <c r="AA31" s="85">
        <v>22.19850504990093</v>
      </c>
      <c r="AB31" s="85">
        <v>15.89112005220376</v>
      </c>
      <c r="AC31" s="85">
        <v>16.14669639487434</v>
      </c>
      <c r="AD31" s="85">
        <v>15.588286626760093</v>
      </c>
      <c r="AE31" s="85">
        <v>16.605289307636571</v>
      </c>
      <c r="AF31" s="85">
        <v>21.002769626780911</v>
      </c>
      <c r="AG31" s="85">
        <v>22.644977484435039</v>
      </c>
      <c r="AH31" s="85">
        <v>26.500053311335439</v>
      </c>
      <c r="AI31" s="85">
        <v>26.35795430671164</v>
      </c>
      <c r="AJ31" s="85">
        <v>26.081795182694556</v>
      </c>
    </row>
    <row r="32" spans="1:36" s="87" customFormat="1" ht="15" thickBot="1">
      <c r="A32" s="86"/>
      <c r="C32" s="88"/>
    </row>
    <row r="33" spans="1:36" ht="15" thickBot="1"/>
    <row r="34" spans="1:36" s="76" customFormat="1">
      <c r="A34" s="73" t="s">
        <v>167</v>
      </c>
      <c r="B34" s="74"/>
      <c r="C34" s="74"/>
      <c r="D34" s="74"/>
      <c r="E34" s="75" t="s">
        <v>633</v>
      </c>
      <c r="F34" s="75" t="s">
        <v>634</v>
      </c>
      <c r="G34" s="75" t="s">
        <v>635</v>
      </c>
      <c r="H34" s="75" t="s">
        <v>636</v>
      </c>
      <c r="I34" s="75" t="s">
        <v>637</v>
      </c>
      <c r="J34" s="75" t="s">
        <v>638</v>
      </c>
      <c r="K34" s="75" t="s">
        <v>639</v>
      </c>
      <c r="L34" s="75" t="s">
        <v>640</v>
      </c>
      <c r="M34" s="75" t="s">
        <v>641</v>
      </c>
      <c r="N34" s="75" t="s">
        <v>642</v>
      </c>
      <c r="O34" s="75" t="s">
        <v>643</v>
      </c>
      <c r="P34" s="75" t="s">
        <v>644</v>
      </c>
      <c r="Q34" s="75" t="s">
        <v>645</v>
      </c>
      <c r="R34" s="75" t="s">
        <v>646</v>
      </c>
      <c r="S34" s="75" t="s">
        <v>647</v>
      </c>
      <c r="T34" s="75" t="s">
        <v>648</v>
      </c>
      <c r="U34" s="75" t="s">
        <v>649</v>
      </c>
      <c r="V34" s="75" t="s">
        <v>650</v>
      </c>
      <c r="W34" s="75" t="s">
        <v>651</v>
      </c>
      <c r="X34" s="75" t="s">
        <v>652</v>
      </c>
      <c r="Y34" s="75" t="s">
        <v>43</v>
      </c>
      <c r="Z34" s="75" t="s">
        <v>44</v>
      </c>
      <c r="AA34" s="75" t="s">
        <v>45</v>
      </c>
      <c r="AB34" s="75" t="s">
        <v>46</v>
      </c>
      <c r="AC34" s="75" t="s">
        <v>47</v>
      </c>
      <c r="AD34" s="75" t="s">
        <v>48</v>
      </c>
      <c r="AE34" s="75" t="s">
        <v>49</v>
      </c>
      <c r="AF34" s="75" t="s">
        <v>50</v>
      </c>
      <c r="AG34" s="75" t="s">
        <v>51</v>
      </c>
      <c r="AH34" s="75" t="s">
        <v>52</v>
      </c>
      <c r="AI34" s="75" t="s">
        <v>653</v>
      </c>
      <c r="AJ34" s="75" t="s">
        <v>654</v>
      </c>
    </row>
    <row r="35" spans="1:36">
      <c r="E35" s="81">
        <v>52.827236240463101</v>
      </c>
      <c r="F35" s="81">
        <v>54.773802610673918</v>
      </c>
      <c r="G35" s="81">
        <v>63.682024125883771</v>
      </c>
      <c r="H35" s="81">
        <v>65.363663419437046</v>
      </c>
      <c r="I35" s="81">
        <v>70.707370995546924</v>
      </c>
      <c r="J35" s="81">
        <v>75.542852618252468</v>
      </c>
      <c r="K35" s="81">
        <v>76.196947512344053</v>
      </c>
      <c r="L35" s="81">
        <v>78.546334502866415</v>
      </c>
      <c r="M35" s="81">
        <v>59.905625622924845</v>
      </c>
      <c r="N35" s="81">
        <v>63.656527019945997</v>
      </c>
      <c r="O35" s="81">
        <v>62.627952033919044</v>
      </c>
      <c r="P35" s="81">
        <v>56.629388880179285</v>
      </c>
      <c r="Q35" s="81">
        <v>59.77290595648951</v>
      </c>
      <c r="R35" s="81">
        <v>64.234146116557426</v>
      </c>
      <c r="S35" s="81">
        <v>64.382212126492476</v>
      </c>
      <c r="T35" s="81">
        <v>27.841896000000002</v>
      </c>
      <c r="U35" s="81">
        <v>30.747002999999999</v>
      </c>
      <c r="V35" s="81">
        <v>36.958443000000003</v>
      </c>
      <c r="W35" s="81">
        <v>36.958443000000003</v>
      </c>
      <c r="X35" s="81">
        <v>21.520872000000001</v>
      </c>
      <c r="Y35" s="81">
        <v>30.838031999999998</v>
      </c>
      <c r="Z35" s="81">
        <v>15.309512919000001</v>
      </c>
      <c r="AA35" s="81">
        <v>27.823448892000002</v>
      </c>
      <c r="AB35" s="81">
        <v>53.641639536</v>
      </c>
      <c r="AC35" s="81">
        <v>62.880301410000008</v>
      </c>
      <c r="AD35" s="81">
        <v>59.881994136000003</v>
      </c>
      <c r="AE35" s="81">
        <v>59.681247000000006</v>
      </c>
      <c r="AF35" s="81">
        <v>53.656518200000001</v>
      </c>
      <c r="AG35" s="81">
        <v>43.323987760000001</v>
      </c>
      <c r="AH35" s="81">
        <v>47.244025938000014</v>
      </c>
      <c r="AI35" s="81">
        <v>50.024767900000001</v>
      </c>
      <c r="AJ35" s="81">
        <v>54.411881399999999</v>
      </c>
    </row>
    <row r="36" spans="1:36">
      <c r="E36" s="11">
        <f>E24-E35</f>
        <v>7.5038792737304618</v>
      </c>
      <c r="F36" s="11">
        <f t="shared" ref="F36:AJ36" si="3">F24-F35</f>
        <v>7.7285210344332285</v>
      </c>
      <c r="G36" s="11">
        <f t="shared" si="3"/>
        <v>8.7815010073792052</v>
      </c>
      <c r="H36" s="11">
        <f t="shared" si="3"/>
        <v>8.8205466986804026</v>
      </c>
      <c r="I36" s="11">
        <f t="shared" si="3"/>
        <v>9.1090413578835552</v>
      </c>
      <c r="J36" s="11">
        <f t="shared" si="3"/>
        <v>9.0691938453843903</v>
      </c>
      <c r="K36" s="11">
        <f t="shared" si="3"/>
        <v>8.8614795716290331</v>
      </c>
      <c r="L36" s="11">
        <f t="shared" si="3"/>
        <v>9.075847866542432</v>
      </c>
      <c r="M36" s="11">
        <f t="shared" si="3"/>
        <v>8.4990172400540445</v>
      </c>
      <c r="N36" s="11">
        <f t="shared" si="3"/>
        <v>7.8999739180532913</v>
      </c>
      <c r="O36" s="11">
        <f t="shared" si="3"/>
        <v>12.638096297417846</v>
      </c>
      <c r="P36" s="11">
        <f t="shared" si="3"/>
        <v>16.4323490536867</v>
      </c>
      <c r="Q36" s="11">
        <f t="shared" si="3"/>
        <v>19.957872388647473</v>
      </c>
      <c r="R36" s="11">
        <f t="shared" si="3"/>
        <v>21.624436851827355</v>
      </c>
      <c r="S36" s="11">
        <f t="shared" si="3"/>
        <v>27.929598604977386</v>
      </c>
      <c r="T36" s="11">
        <f t="shared" si="3"/>
        <v>42.648941980770161</v>
      </c>
      <c r="U36" s="11">
        <f t="shared" si="3"/>
        <v>80.494920015361771</v>
      </c>
      <c r="V36" s="11">
        <f t="shared" si="3"/>
        <v>97.468372708012694</v>
      </c>
      <c r="W36" s="11">
        <f t="shared" si="3"/>
        <v>113.00807617839799</v>
      </c>
      <c r="X36" s="11">
        <f t="shared" si="3"/>
        <v>129.45203974651625</v>
      </c>
      <c r="Y36" s="11">
        <f t="shared" si="3"/>
        <v>141.61654443233616</v>
      </c>
      <c r="Z36" s="11">
        <f t="shared" si="3"/>
        <v>167.86890915666896</v>
      </c>
      <c r="AA36" s="11">
        <f t="shared" si="3"/>
        <v>197.33999598383582</v>
      </c>
      <c r="AB36" s="11">
        <f t="shared" si="3"/>
        <v>216.16345655010082</v>
      </c>
      <c r="AC36" s="11">
        <f t="shared" si="3"/>
        <v>224.25024873314334</v>
      </c>
      <c r="AD36" s="11">
        <f t="shared" si="3"/>
        <v>230.49369030266638</v>
      </c>
      <c r="AE36" s="11">
        <f t="shared" si="3"/>
        <v>243.62591726591151</v>
      </c>
      <c r="AF36" s="11">
        <f t="shared" si="3"/>
        <v>250.58137820203586</v>
      </c>
      <c r="AG36" s="11">
        <f t="shared" si="3"/>
        <v>237.89574831562769</v>
      </c>
      <c r="AH36" s="11">
        <f t="shared" si="3"/>
        <v>227.00452785179888</v>
      </c>
      <c r="AI36" s="11">
        <f t="shared" si="3"/>
        <v>232.20837157121755</v>
      </c>
      <c r="AJ36" s="11">
        <f t="shared" si="3"/>
        <v>235.82574569111327</v>
      </c>
    </row>
    <row r="37" spans="1:36">
      <c r="D37" t="str">
        <f>D27</f>
        <v>International shipping</v>
      </c>
      <c r="E37" s="24">
        <f t="shared" ref="E37:AJ37" si="4">E27</f>
        <v>964.42027160708051</v>
      </c>
      <c r="F37" s="24">
        <f t="shared" si="4"/>
        <v>971.49324589487003</v>
      </c>
      <c r="G37" s="24">
        <f t="shared" si="4"/>
        <v>1217.0647883077056</v>
      </c>
      <c r="H37" s="24">
        <f t="shared" si="4"/>
        <v>1480.4846327515365</v>
      </c>
      <c r="I37" s="24">
        <f t="shared" si="4"/>
        <v>1518.7748698446082</v>
      </c>
      <c r="J37" s="24">
        <f t="shared" si="4"/>
        <v>1542.7223021687332</v>
      </c>
      <c r="K37" s="24">
        <f t="shared" si="4"/>
        <v>1586.4600108572558</v>
      </c>
      <c r="L37" s="24">
        <f t="shared" si="4"/>
        <v>1748.9870748518501</v>
      </c>
      <c r="M37" s="24">
        <f t="shared" si="4"/>
        <v>1872.2077404270435</v>
      </c>
      <c r="N37" s="24">
        <f t="shared" si="4"/>
        <v>2047.9782483050235</v>
      </c>
      <c r="O37" s="24">
        <f t="shared" si="4"/>
        <v>2263.3903734814444</v>
      </c>
      <c r="P37" s="24">
        <f t="shared" si="4"/>
        <v>2344.2458116629055</v>
      </c>
      <c r="Q37" s="24">
        <f t="shared" si="4"/>
        <v>2798.6686341020277</v>
      </c>
      <c r="R37" s="24">
        <f t="shared" si="4"/>
        <v>2975.7279468295442</v>
      </c>
      <c r="S37" s="24">
        <f t="shared" si="4"/>
        <v>3183.0924631111207</v>
      </c>
      <c r="T37" s="24">
        <f t="shared" si="4"/>
        <v>2132.6515880422321</v>
      </c>
      <c r="U37" s="24">
        <f t="shared" si="4"/>
        <v>2435.7059301182398</v>
      </c>
      <c r="V37" s="24">
        <f t="shared" si="4"/>
        <v>2729.1819271931286</v>
      </c>
      <c r="W37" s="24">
        <f t="shared" si="4"/>
        <v>2952.1857906552241</v>
      </c>
      <c r="X37" s="24">
        <f t="shared" si="4"/>
        <v>3126.83310371589</v>
      </c>
      <c r="Y37" s="24">
        <f t="shared" si="4"/>
        <v>4704.8939566778163</v>
      </c>
      <c r="Z37" s="24">
        <f t="shared" si="4"/>
        <v>4333.083766450849</v>
      </c>
      <c r="AA37" s="24">
        <f t="shared" si="4"/>
        <v>3845.4866567478007</v>
      </c>
      <c r="AB37" s="24">
        <f t="shared" si="4"/>
        <v>3858.171321557953</v>
      </c>
      <c r="AC37" s="24">
        <f t="shared" si="4"/>
        <v>3975.6281954508008</v>
      </c>
      <c r="AD37" s="24">
        <f t="shared" si="4"/>
        <v>4989.6408236757852</v>
      </c>
      <c r="AE37" s="24">
        <f t="shared" si="4"/>
        <v>5693.0513956481545</v>
      </c>
      <c r="AF37" s="24">
        <f t="shared" si="4"/>
        <v>6935.9459106122658</v>
      </c>
      <c r="AG37" s="24">
        <f t="shared" si="4"/>
        <v>7168.4663902360571</v>
      </c>
      <c r="AH37" s="24">
        <f t="shared" si="4"/>
        <v>7346.5099872794081</v>
      </c>
      <c r="AI37" s="24">
        <f t="shared" si="4"/>
        <v>7093.6822511365326</v>
      </c>
      <c r="AJ37" s="24">
        <f t="shared" si="4"/>
        <v>6289.7298941660001</v>
      </c>
    </row>
    <row r="38" spans="1:36">
      <c r="D38" t="str">
        <f>D23</f>
        <v>Domestic transport</v>
      </c>
      <c r="E38" s="24">
        <f t="shared" ref="E38:AJ38" si="5">E23</f>
        <v>351.09086824255724</v>
      </c>
      <c r="F38" s="24">
        <f t="shared" si="5"/>
        <v>371.51611969776064</v>
      </c>
      <c r="G38" s="24">
        <f t="shared" si="5"/>
        <v>396.11833991284419</v>
      </c>
      <c r="H38" s="24">
        <f t="shared" si="5"/>
        <v>417.46073577845124</v>
      </c>
      <c r="I38" s="24">
        <f t="shared" si="5"/>
        <v>435.88730611844602</v>
      </c>
      <c r="J38" s="24">
        <f t="shared" si="5"/>
        <v>450.19039140661414</v>
      </c>
      <c r="K38" s="24">
        <f t="shared" si="5"/>
        <v>471.76356636835351</v>
      </c>
      <c r="L38" s="24">
        <f t="shared" si="5"/>
        <v>483.60746029246206</v>
      </c>
      <c r="M38" s="24">
        <f t="shared" si="5"/>
        <v>490.19010626224548</v>
      </c>
      <c r="N38" s="24">
        <f t="shared" si="5"/>
        <v>498.29874614314031</v>
      </c>
      <c r="O38" s="24">
        <f t="shared" si="5"/>
        <v>503.49315755047297</v>
      </c>
      <c r="P38" s="24">
        <f t="shared" si="5"/>
        <v>528.4579916868131</v>
      </c>
      <c r="Q38" s="24">
        <f t="shared" si="5"/>
        <v>529.96381588310373</v>
      </c>
      <c r="R38" s="24">
        <f t="shared" si="5"/>
        <v>530.67168061441487</v>
      </c>
      <c r="S38" s="24">
        <f t="shared" si="5"/>
        <v>507.13843327264539</v>
      </c>
      <c r="T38" s="24">
        <f t="shared" si="5"/>
        <v>529.91349725590783</v>
      </c>
      <c r="U38" s="24">
        <f t="shared" si="5"/>
        <v>533.31152887409075</v>
      </c>
      <c r="V38" s="24">
        <f t="shared" si="5"/>
        <v>549.24646736169097</v>
      </c>
      <c r="W38" s="24">
        <f t="shared" si="5"/>
        <v>547.38344085997801</v>
      </c>
      <c r="X38" s="24">
        <f t="shared" si="5"/>
        <v>532.55324291617524</v>
      </c>
      <c r="Y38" s="24">
        <f t="shared" si="5"/>
        <v>578.63881070272885</v>
      </c>
      <c r="Z38" s="24">
        <f t="shared" si="5"/>
        <v>562.19740121928498</v>
      </c>
      <c r="AA38" s="24">
        <f t="shared" si="5"/>
        <v>542.13290527761433</v>
      </c>
      <c r="AB38" s="24">
        <f t="shared" si="5"/>
        <v>541.9803287226589</v>
      </c>
      <c r="AC38" s="24">
        <f t="shared" si="5"/>
        <v>551.61751921953316</v>
      </c>
      <c r="AD38" s="24">
        <f t="shared" si="5"/>
        <v>585.59727451619915</v>
      </c>
      <c r="AE38" s="24">
        <f t="shared" si="5"/>
        <v>585.23275717244542</v>
      </c>
      <c r="AF38" s="24">
        <f t="shared" si="5"/>
        <v>606.15075679032793</v>
      </c>
      <c r="AG38" s="24">
        <f t="shared" si="5"/>
        <v>671.32111713167592</v>
      </c>
      <c r="AH38" s="24">
        <f t="shared" si="5"/>
        <v>713.873313367592</v>
      </c>
      <c r="AI38" s="24">
        <f t="shared" si="5"/>
        <v>587.86176914169573</v>
      </c>
      <c r="AJ38" s="24">
        <f t="shared" si="5"/>
        <v>626.39652140927763</v>
      </c>
    </row>
    <row r="39" spans="1:36">
      <c r="D39" t="str">
        <f>D28</f>
        <v>Energy supply</v>
      </c>
      <c r="E39" s="24">
        <f t="shared" ref="E39:AJ40" si="6">E28</f>
        <v>1765.0109069999999</v>
      </c>
      <c r="F39" s="24">
        <f t="shared" si="6"/>
        <v>1604.8651827000001</v>
      </c>
      <c r="G39" s="24">
        <f t="shared" si="6"/>
        <v>1541.7424601000002</v>
      </c>
      <c r="H39" s="24">
        <f t="shared" si="6"/>
        <v>2109.3967091999998</v>
      </c>
      <c r="I39" s="24">
        <f t="shared" si="6"/>
        <v>1815.4631880000002</v>
      </c>
      <c r="J39" s="24">
        <f t="shared" si="6"/>
        <v>1595.6412055999999</v>
      </c>
      <c r="K39" s="24">
        <f t="shared" si="6"/>
        <v>1652.1637638000002</v>
      </c>
      <c r="L39" s="24">
        <f t="shared" si="6"/>
        <v>1616.6996658</v>
      </c>
      <c r="M39" s="24">
        <f t="shared" si="6"/>
        <v>1641.5539961999998</v>
      </c>
      <c r="N39" s="24">
        <f t="shared" si="6"/>
        <v>1714.8993077999999</v>
      </c>
      <c r="O39" s="24">
        <f t="shared" si="6"/>
        <v>1607.3910342000001</v>
      </c>
      <c r="P39" s="24">
        <f t="shared" si="6"/>
        <v>1950.0575501999999</v>
      </c>
      <c r="Q39" s="24">
        <f t="shared" si="6"/>
        <v>1963.0462937999996</v>
      </c>
      <c r="R39" s="24">
        <f t="shared" si="6"/>
        <v>2166.4987655999998</v>
      </c>
      <c r="S39" s="24">
        <f t="shared" si="6"/>
        <v>2072.0538623999996</v>
      </c>
      <c r="T39" s="24">
        <f t="shared" si="6"/>
        <v>1979.6983409999996</v>
      </c>
      <c r="U39" s="24">
        <f t="shared" si="6"/>
        <v>2001.1652939999999</v>
      </c>
      <c r="V39" s="24">
        <f t="shared" si="6"/>
        <v>2035.0551269999999</v>
      </c>
      <c r="W39" s="24">
        <f t="shared" si="6"/>
        <v>1992.0194580000002</v>
      </c>
      <c r="X39" s="24">
        <f t="shared" si="6"/>
        <v>1870.441233</v>
      </c>
      <c r="Y39" s="24">
        <f t="shared" si="6"/>
        <v>1867.8816869999996</v>
      </c>
      <c r="Z39" s="24">
        <f t="shared" si="6"/>
        <v>1913.5571969999999</v>
      </c>
      <c r="AA39" s="24">
        <f t="shared" si="6"/>
        <v>2025.3631169999999</v>
      </c>
      <c r="AB39" s="24">
        <f t="shared" si="6"/>
        <v>1645.0998419999999</v>
      </c>
      <c r="AC39" s="24">
        <f t="shared" si="6"/>
        <v>1604.3613659999996</v>
      </c>
      <c r="AD39" s="24">
        <f t="shared" si="6"/>
        <v>852.78786000000014</v>
      </c>
      <c r="AE39" s="24">
        <f t="shared" si="6"/>
        <v>559.30268699999999</v>
      </c>
      <c r="AF39" s="24">
        <f t="shared" si="6"/>
        <v>718.6850408319998</v>
      </c>
      <c r="AG39" s="24">
        <f t="shared" si="6"/>
        <v>698.05455292092392</v>
      </c>
      <c r="AH39" s="24">
        <f t="shared" si="6"/>
        <v>739.97158755320777</v>
      </c>
      <c r="AI39" s="24">
        <f t="shared" si="6"/>
        <v>810.81682081674467</v>
      </c>
      <c r="AJ39" s="24">
        <f t="shared" si="6"/>
        <v>772.50115558425739</v>
      </c>
    </row>
    <row r="40" spans="1:36">
      <c r="D40" t="str">
        <f>D29</f>
        <v>Residential and commercial</v>
      </c>
      <c r="E40" s="24">
        <f t="shared" si="6"/>
        <v>261.10847663800001</v>
      </c>
      <c r="F40" s="24">
        <f t="shared" si="6"/>
        <v>242.08335323290004</v>
      </c>
      <c r="G40" s="24">
        <f t="shared" si="6"/>
        <v>292.85637788589997</v>
      </c>
      <c r="H40" s="24">
        <f t="shared" si="6"/>
        <v>296.15755841679999</v>
      </c>
      <c r="I40" s="24">
        <f t="shared" si="6"/>
        <v>337.29115946530004</v>
      </c>
      <c r="J40" s="24">
        <f t="shared" si="6"/>
        <v>329.93667711939997</v>
      </c>
      <c r="K40" s="24">
        <f t="shared" si="6"/>
        <v>332.12881794680004</v>
      </c>
      <c r="L40" s="24">
        <f t="shared" si="6"/>
        <v>375.406757105</v>
      </c>
      <c r="M40" s="24">
        <f t="shared" si="6"/>
        <v>331.24419453199999</v>
      </c>
      <c r="N40" s="24">
        <f t="shared" si="6"/>
        <v>293.72640256769995</v>
      </c>
      <c r="O40" s="24">
        <f t="shared" si="6"/>
        <v>290.7443471245</v>
      </c>
      <c r="P40" s="24">
        <f t="shared" si="6"/>
        <v>199.32605762919999</v>
      </c>
      <c r="Q40" s="24">
        <f t="shared" si="6"/>
        <v>190.2743890264</v>
      </c>
      <c r="R40" s="24">
        <f t="shared" si="6"/>
        <v>194.7686899242</v>
      </c>
      <c r="S40" s="24">
        <f t="shared" si="6"/>
        <v>198.99828778620002</v>
      </c>
      <c r="T40" s="24">
        <f t="shared" si="6"/>
        <v>101.41703624670001</v>
      </c>
      <c r="U40" s="24">
        <f t="shared" si="6"/>
        <v>93.236916537900001</v>
      </c>
      <c r="V40" s="24">
        <f t="shared" si="6"/>
        <v>98.827591151900009</v>
      </c>
      <c r="W40" s="24">
        <f t="shared" si="6"/>
        <v>101.39493520760001</v>
      </c>
      <c r="X40" s="24">
        <f t="shared" si="6"/>
        <v>91.004240709100003</v>
      </c>
      <c r="Y40" s="24">
        <f t="shared" si="6"/>
        <v>109.04833600000001</v>
      </c>
      <c r="Z40" s="24">
        <f t="shared" si="6"/>
        <v>81.133848</v>
      </c>
      <c r="AA40" s="24">
        <f t="shared" si="6"/>
        <v>106.3046776393</v>
      </c>
      <c r="AB40" s="24">
        <f t="shared" si="6"/>
        <v>122.23123819999999</v>
      </c>
      <c r="AC40" s="24">
        <f t="shared" si="6"/>
        <v>129.0221497</v>
      </c>
      <c r="AD40" s="24">
        <f t="shared" si="6"/>
        <v>150.3833995</v>
      </c>
      <c r="AE40" s="24">
        <f t="shared" si="6"/>
        <v>135.49463500000002</v>
      </c>
      <c r="AF40" s="24">
        <f t="shared" si="6"/>
        <v>133.84158495100002</v>
      </c>
      <c r="AG40" s="24">
        <f t="shared" si="6"/>
        <v>113.24340476</v>
      </c>
      <c r="AH40" s="24">
        <f t="shared" si="6"/>
        <v>124.56558020200001</v>
      </c>
      <c r="AI40" s="24">
        <f t="shared" si="6"/>
        <v>124.5381536645</v>
      </c>
      <c r="AJ40" s="24">
        <f t="shared" si="6"/>
        <v>129.75103686534999</v>
      </c>
    </row>
    <row r="41" spans="1:36">
      <c r="D41" t="str">
        <f>D22</f>
        <v>Agriculture</v>
      </c>
      <c r="E41" s="24">
        <f t="shared" ref="E41:AJ41" si="7">E22</f>
        <v>108.76980656066173</v>
      </c>
      <c r="F41" s="24">
        <f t="shared" si="7"/>
        <v>111.50467907357744</v>
      </c>
      <c r="G41" s="24">
        <f t="shared" si="7"/>
        <v>114.0568010077999</v>
      </c>
      <c r="H41" s="24">
        <f t="shared" si="7"/>
        <v>113.96849993713136</v>
      </c>
      <c r="I41" s="24">
        <f t="shared" si="7"/>
        <v>111.15397458614144</v>
      </c>
      <c r="J41" s="24">
        <f t="shared" si="7"/>
        <v>107.6663340730059</v>
      </c>
      <c r="K41" s="24">
        <f t="shared" si="7"/>
        <v>111.10371725856342</v>
      </c>
      <c r="L41" s="24">
        <f t="shared" si="7"/>
        <v>112.92691511864885</v>
      </c>
      <c r="M41" s="24">
        <f t="shared" si="7"/>
        <v>107.68204139898921</v>
      </c>
      <c r="N41" s="24">
        <f t="shared" si="7"/>
        <v>111.12061729159622</v>
      </c>
      <c r="O41" s="24">
        <f t="shared" si="7"/>
        <v>105.22924218753812</v>
      </c>
      <c r="P41" s="24">
        <f t="shared" si="7"/>
        <v>101.70219458067983</v>
      </c>
      <c r="Q41" s="24">
        <f t="shared" si="7"/>
        <v>100.83307109222672</v>
      </c>
      <c r="R41" s="24">
        <f t="shared" si="7"/>
        <v>97.401316376155961</v>
      </c>
      <c r="S41" s="24">
        <f t="shared" si="7"/>
        <v>101.00439260023677</v>
      </c>
      <c r="T41" s="24">
        <f t="shared" si="7"/>
        <v>91.464534610760808</v>
      </c>
      <c r="U41" s="24">
        <f t="shared" si="7"/>
        <v>90.048017757595929</v>
      </c>
      <c r="V41" s="24">
        <f t="shared" si="7"/>
        <v>91.49058331421385</v>
      </c>
      <c r="W41" s="24">
        <f t="shared" si="7"/>
        <v>88.947414393240678</v>
      </c>
      <c r="X41" s="24">
        <f t="shared" si="7"/>
        <v>86.204916306159689</v>
      </c>
      <c r="Y41" s="24">
        <f t="shared" si="7"/>
        <v>85.0505611204307</v>
      </c>
      <c r="Z41" s="24">
        <f t="shared" si="7"/>
        <v>82.532898019784611</v>
      </c>
      <c r="AA41" s="24">
        <f t="shared" si="7"/>
        <v>84.225863005204317</v>
      </c>
      <c r="AB41" s="24">
        <f t="shared" si="7"/>
        <v>84.471426723280942</v>
      </c>
      <c r="AC41" s="24">
        <f t="shared" si="7"/>
        <v>84.496901686438051</v>
      </c>
      <c r="AD41" s="24">
        <f t="shared" si="7"/>
        <v>84.66001822493314</v>
      </c>
      <c r="AE41" s="24">
        <f t="shared" si="7"/>
        <v>85.573910003395696</v>
      </c>
      <c r="AF41" s="24">
        <f t="shared" si="7"/>
        <v>84.794681959868527</v>
      </c>
      <c r="AG41" s="24">
        <f t="shared" si="7"/>
        <v>83.566550838645796</v>
      </c>
      <c r="AH41" s="24">
        <f t="shared" si="7"/>
        <v>86.41265248951423</v>
      </c>
      <c r="AI41" s="24">
        <f t="shared" si="7"/>
        <v>89.274476895377092</v>
      </c>
      <c r="AJ41" s="24">
        <f t="shared" si="7"/>
        <v>87.70877281380011</v>
      </c>
    </row>
    <row r="42" spans="1:36">
      <c r="D42" t="str">
        <f>D26</f>
        <v>International Aviation</v>
      </c>
      <c r="E42" s="24">
        <f t="shared" ref="E42:AJ42" si="8">E26</f>
        <v>198.16627924901641</v>
      </c>
      <c r="F42" s="24">
        <f t="shared" si="8"/>
        <v>187.2510012525191</v>
      </c>
      <c r="G42" s="24">
        <f t="shared" si="8"/>
        <v>245.64528317429787</v>
      </c>
      <c r="H42" s="24">
        <f t="shared" si="8"/>
        <v>251.8166040849575</v>
      </c>
      <c r="I42" s="24">
        <f t="shared" si="8"/>
        <v>310.25858513966784</v>
      </c>
      <c r="J42" s="24">
        <f t="shared" si="8"/>
        <v>331.74055082090223</v>
      </c>
      <c r="K42" s="24">
        <f t="shared" si="8"/>
        <v>328.62859451639116</v>
      </c>
      <c r="L42" s="24">
        <f t="shared" si="8"/>
        <v>345.07361895273522</v>
      </c>
      <c r="M42" s="24">
        <f t="shared" si="8"/>
        <v>331.5873177337711</v>
      </c>
      <c r="N42" s="24">
        <f t="shared" si="8"/>
        <v>340.24405419060196</v>
      </c>
      <c r="O42" s="24">
        <f t="shared" si="8"/>
        <v>327.28812835138365</v>
      </c>
      <c r="P42" s="24">
        <f t="shared" si="8"/>
        <v>276.33290010545886</v>
      </c>
      <c r="Q42" s="24">
        <f t="shared" si="8"/>
        <v>255.93142620683042</v>
      </c>
      <c r="R42" s="24">
        <f t="shared" si="8"/>
        <v>257.01837757277536</v>
      </c>
      <c r="S42" s="24">
        <f t="shared" si="8"/>
        <v>262.56985202208136</v>
      </c>
      <c r="T42" s="24">
        <f t="shared" si="8"/>
        <v>268.42946464055217</v>
      </c>
      <c r="U42" s="24">
        <f t="shared" si="8"/>
        <v>260.81811540374099</v>
      </c>
      <c r="V42" s="24">
        <f t="shared" si="8"/>
        <v>277.01146118618237</v>
      </c>
      <c r="W42" s="24">
        <f t="shared" si="8"/>
        <v>284.76425425442994</v>
      </c>
      <c r="X42" s="24">
        <f t="shared" si="8"/>
        <v>268.45720077157318</v>
      </c>
      <c r="Y42" s="24">
        <f t="shared" si="8"/>
        <v>294.00039719522164</v>
      </c>
      <c r="Z42" s="24">
        <f t="shared" si="8"/>
        <v>305.12053009038863</v>
      </c>
      <c r="AA42" s="24">
        <f t="shared" si="8"/>
        <v>300.72441287115134</v>
      </c>
      <c r="AB42" s="24">
        <f t="shared" si="8"/>
        <v>324.53279185920445</v>
      </c>
      <c r="AC42" s="24">
        <f t="shared" si="8"/>
        <v>342.94382174567295</v>
      </c>
      <c r="AD42" s="24">
        <f t="shared" si="8"/>
        <v>360.33340252839884</v>
      </c>
      <c r="AE42" s="24">
        <f t="shared" si="8"/>
        <v>395.20167157911885</v>
      </c>
      <c r="AF42" s="24">
        <f t="shared" si="8"/>
        <v>429.44976334086004</v>
      </c>
      <c r="AG42" s="24">
        <f t="shared" si="8"/>
        <v>474.04448745562007</v>
      </c>
      <c r="AH42" s="24">
        <f t="shared" si="8"/>
        <v>510.76078019564005</v>
      </c>
      <c r="AI42" s="24">
        <f t="shared" si="8"/>
        <v>195.66279446803</v>
      </c>
      <c r="AJ42" s="24">
        <f t="shared" si="8"/>
        <v>249.35120533588</v>
      </c>
    </row>
    <row r="43" spans="1:36">
      <c r="D43" t="str">
        <f>D31</f>
        <v>Other combustion</v>
      </c>
      <c r="E43" s="24">
        <f t="shared" ref="E43:AJ43" si="9">E31</f>
        <v>4.9029193463013598</v>
      </c>
      <c r="F43" s="24">
        <f t="shared" si="9"/>
        <v>5.4634519410101605</v>
      </c>
      <c r="G43" s="24">
        <f t="shared" si="9"/>
        <v>7.0002271546979395</v>
      </c>
      <c r="H43" s="24">
        <f t="shared" si="9"/>
        <v>7.3723676519193084</v>
      </c>
      <c r="I43" s="24">
        <f t="shared" si="9"/>
        <v>8.1748046074834217</v>
      </c>
      <c r="J43" s="24">
        <f t="shared" si="9"/>
        <v>9.0431125166026902</v>
      </c>
      <c r="K43" s="24">
        <f t="shared" si="9"/>
        <v>10.42681455570137</v>
      </c>
      <c r="L43" s="24">
        <f t="shared" si="9"/>
        <v>10.758224297448409</v>
      </c>
      <c r="M43" s="24">
        <f t="shared" si="9"/>
        <v>11.15020535157613</v>
      </c>
      <c r="N43" s="24">
        <f t="shared" si="9"/>
        <v>12.310829311797299</v>
      </c>
      <c r="O43" s="24">
        <f t="shared" si="9"/>
        <v>13.596943017282539</v>
      </c>
      <c r="P43" s="24">
        <f t="shared" si="9"/>
        <v>11.93516240145977</v>
      </c>
      <c r="Q43" s="24">
        <f t="shared" si="9"/>
        <v>14.035729044912172</v>
      </c>
      <c r="R43" s="24">
        <f t="shared" si="9"/>
        <v>15.325660371205871</v>
      </c>
      <c r="S43" s="24">
        <f t="shared" si="9"/>
        <v>16.772868279019562</v>
      </c>
      <c r="T43" s="24">
        <f t="shared" si="9"/>
        <v>27.944342344731119</v>
      </c>
      <c r="U43" s="24">
        <f t="shared" si="9"/>
        <v>18.19265537387183</v>
      </c>
      <c r="V43" s="24">
        <f t="shared" si="9"/>
        <v>21.870424428766597</v>
      </c>
      <c r="W43" s="24">
        <f t="shared" si="9"/>
        <v>21.919704054262468</v>
      </c>
      <c r="X43" s="24">
        <f t="shared" si="9"/>
        <v>18.62279717081891</v>
      </c>
      <c r="Y43" s="24">
        <f t="shared" si="9"/>
        <v>25.441734416063714</v>
      </c>
      <c r="Z43" s="24">
        <f t="shared" si="9"/>
        <v>19.485318315766349</v>
      </c>
      <c r="AA43" s="24">
        <f t="shared" si="9"/>
        <v>22.19850504990093</v>
      </c>
      <c r="AB43" s="24">
        <f t="shared" si="9"/>
        <v>15.89112005220376</v>
      </c>
      <c r="AC43" s="24">
        <f t="shared" si="9"/>
        <v>16.14669639487434</v>
      </c>
      <c r="AD43" s="24">
        <f t="shared" si="9"/>
        <v>15.588286626760093</v>
      </c>
      <c r="AE43" s="24">
        <f t="shared" si="9"/>
        <v>16.605289307636571</v>
      </c>
      <c r="AF43" s="24">
        <f t="shared" si="9"/>
        <v>21.002769626780911</v>
      </c>
      <c r="AG43" s="24">
        <f t="shared" si="9"/>
        <v>22.644977484435039</v>
      </c>
      <c r="AH43" s="24">
        <f t="shared" si="9"/>
        <v>26.500053311335439</v>
      </c>
      <c r="AI43" s="24">
        <f t="shared" si="9"/>
        <v>26.35795430671164</v>
      </c>
      <c r="AJ43" s="24">
        <f t="shared" si="9"/>
        <v>26.081795182694556</v>
      </c>
    </row>
    <row r="44" spans="1:36">
      <c r="D44" t="str">
        <f>D25</f>
        <v>Waste</v>
      </c>
      <c r="E44" s="24">
        <f t="shared" ref="E44:AJ45" si="10">E25</f>
        <v>75.216683733723642</v>
      </c>
      <c r="F44" s="24">
        <f t="shared" si="10"/>
        <v>82.133310569802191</v>
      </c>
      <c r="G44" s="24">
        <f t="shared" si="10"/>
        <v>88.868787187186939</v>
      </c>
      <c r="H44" s="24">
        <f t="shared" si="10"/>
        <v>97.265589779180189</v>
      </c>
      <c r="I44" s="24">
        <f t="shared" si="10"/>
        <v>106.34694438685595</v>
      </c>
      <c r="J44" s="24">
        <f t="shared" si="10"/>
        <v>113.97391389019813</v>
      </c>
      <c r="K44" s="24">
        <f t="shared" si="10"/>
        <v>119.16048519705313</v>
      </c>
      <c r="L44" s="24">
        <f t="shared" si="10"/>
        <v>126.46753134756156</v>
      </c>
      <c r="M44" s="24">
        <f t="shared" si="10"/>
        <v>137.43946703447443</v>
      </c>
      <c r="N44" s="24">
        <f t="shared" si="10"/>
        <v>143.19581258286362</v>
      </c>
      <c r="O44" s="24">
        <f t="shared" si="10"/>
        <v>153.99368093641067</v>
      </c>
      <c r="P44" s="24">
        <f t="shared" si="10"/>
        <v>161.44670363784866</v>
      </c>
      <c r="Q44" s="24">
        <f t="shared" si="10"/>
        <v>168.90785026672154</v>
      </c>
      <c r="R44" s="24">
        <f t="shared" si="10"/>
        <v>178.51663324202815</v>
      </c>
      <c r="S44" s="24">
        <f t="shared" si="10"/>
        <v>187.80217199765403</v>
      </c>
      <c r="T44" s="24">
        <f t="shared" si="10"/>
        <v>196.73443419956143</v>
      </c>
      <c r="U44" s="24">
        <f t="shared" si="10"/>
        <v>205.03877642158446</v>
      </c>
      <c r="V44" s="24">
        <f t="shared" si="10"/>
        <v>208.91108030440037</v>
      </c>
      <c r="W44" s="24">
        <f t="shared" si="10"/>
        <v>118.25669831589542</v>
      </c>
      <c r="X44" s="24">
        <f t="shared" si="10"/>
        <v>135.46230909140633</v>
      </c>
      <c r="Y44" s="24">
        <f t="shared" si="10"/>
        <v>123.81438028780313</v>
      </c>
      <c r="Z44" s="24">
        <f t="shared" si="10"/>
        <v>118.97131348242269</v>
      </c>
      <c r="AA44" s="24">
        <f t="shared" si="10"/>
        <v>120.88234589356503</v>
      </c>
      <c r="AB44" s="24">
        <f t="shared" si="10"/>
        <v>119.67117701145668</v>
      </c>
      <c r="AC44" s="24">
        <f t="shared" si="10"/>
        <v>134.43057288120798</v>
      </c>
      <c r="AD44" s="24">
        <f t="shared" si="10"/>
        <v>149.76978710723182</v>
      </c>
      <c r="AE44" s="24">
        <f t="shared" si="10"/>
        <v>161.44402408745339</v>
      </c>
      <c r="AF44" s="24">
        <f t="shared" si="10"/>
        <v>159.66949061725902</v>
      </c>
      <c r="AG44" s="24">
        <f t="shared" si="10"/>
        <v>167.75276402761668</v>
      </c>
      <c r="AH44" s="24">
        <f t="shared" si="10"/>
        <v>184.35391784826498</v>
      </c>
      <c r="AI44" s="24">
        <f t="shared" si="10"/>
        <v>190.77680247100969</v>
      </c>
      <c r="AJ44" s="24">
        <f t="shared" si="10"/>
        <v>200.94182787154995</v>
      </c>
    </row>
    <row r="45" spans="1:36">
      <c r="D45" t="s">
        <v>627</v>
      </c>
      <c r="E45" s="24">
        <f t="shared" si="10"/>
        <v>198.16627924901641</v>
      </c>
      <c r="F45" s="24">
        <f t="shared" si="10"/>
        <v>187.2510012525191</v>
      </c>
      <c r="G45" s="24">
        <f t="shared" si="10"/>
        <v>245.64528317429787</v>
      </c>
      <c r="H45" s="24">
        <f t="shared" si="10"/>
        <v>251.8166040849575</v>
      </c>
      <c r="I45" s="24">
        <f t="shared" si="10"/>
        <v>310.25858513966784</v>
      </c>
      <c r="J45" s="24">
        <f t="shared" si="10"/>
        <v>331.74055082090223</v>
      </c>
      <c r="K45" s="24">
        <f t="shared" si="10"/>
        <v>328.62859451639116</v>
      </c>
      <c r="L45" s="24">
        <f t="shared" si="10"/>
        <v>345.07361895273522</v>
      </c>
      <c r="M45" s="24">
        <f t="shared" si="10"/>
        <v>331.5873177337711</v>
      </c>
      <c r="N45" s="24">
        <f t="shared" si="10"/>
        <v>340.24405419060196</v>
      </c>
      <c r="O45" s="24">
        <f t="shared" si="10"/>
        <v>327.28812835138365</v>
      </c>
      <c r="P45" s="24">
        <f t="shared" si="10"/>
        <v>276.33290010545886</v>
      </c>
      <c r="Q45" s="24">
        <f t="shared" si="10"/>
        <v>255.93142620683042</v>
      </c>
      <c r="R45" s="24">
        <f t="shared" si="10"/>
        <v>257.01837757277536</v>
      </c>
      <c r="S45" s="24">
        <f t="shared" si="10"/>
        <v>262.56985202208136</v>
      </c>
      <c r="T45" s="24">
        <f t="shared" si="10"/>
        <v>268.42946464055217</v>
      </c>
      <c r="U45" s="24">
        <f t="shared" si="10"/>
        <v>260.81811540374099</v>
      </c>
      <c r="V45" s="24">
        <f t="shared" si="10"/>
        <v>277.01146118618237</v>
      </c>
      <c r="W45" s="24">
        <f t="shared" si="10"/>
        <v>284.76425425442994</v>
      </c>
      <c r="X45" s="24">
        <f t="shared" si="10"/>
        <v>268.45720077157318</v>
      </c>
      <c r="Y45" s="24">
        <f t="shared" si="10"/>
        <v>294.00039719522164</v>
      </c>
      <c r="Z45" s="24">
        <f t="shared" si="10"/>
        <v>305.12053009038863</v>
      </c>
      <c r="AA45" s="24">
        <f t="shared" si="10"/>
        <v>300.72441287115134</v>
      </c>
      <c r="AB45" s="24">
        <f t="shared" si="10"/>
        <v>324.53279185920445</v>
      </c>
      <c r="AC45" s="24">
        <f t="shared" si="10"/>
        <v>342.94382174567295</v>
      </c>
      <c r="AD45" s="24">
        <f t="shared" si="10"/>
        <v>360.33340252839884</v>
      </c>
      <c r="AE45" s="24">
        <f t="shared" si="10"/>
        <v>395.20167157911885</v>
      </c>
      <c r="AF45" s="24">
        <f t="shared" si="10"/>
        <v>429.44976334086004</v>
      </c>
      <c r="AG45" s="24">
        <f t="shared" si="10"/>
        <v>474.04448745562007</v>
      </c>
      <c r="AH45" s="24">
        <f t="shared" si="10"/>
        <v>510.76078019564005</v>
      </c>
      <c r="AI45" s="24">
        <f t="shared" si="10"/>
        <v>195.66279446803</v>
      </c>
      <c r="AJ45" s="24">
        <f t="shared" si="10"/>
        <v>249.35120533588</v>
      </c>
    </row>
  </sheetData>
  <mergeCells count="3">
    <mergeCell ref="C22:C31"/>
    <mergeCell ref="B22:B31"/>
    <mergeCell ref="A22:A31"/>
  </mergeCells>
  <pageMargins left="0.7" right="0.7" top="0.75" bottom="0.75" header="0.3" footer="0.3"/>
  <legacyDrawing r:id="rId1"/>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19E345-EF90-46AF-B6C4-5A60A1884BBF}">
  <dimension ref="A1:AJ45"/>
  <sheetViews>
    <sheetView zoomScale="60" zoomScaleNormal="60" workbookViewId="0">
      <selection activeCell="F2" sqref="F2:G18"/>
    </sheetView>
  </sheetViews>
  <sheetFormatPr defaultRowHeight="14.4"/>
  <cols>
    <col min="1" max="1" width="35.5546875" bestFit="1" customWidth="1"/>
    <col min="2" max="2" width="24.33203125" bestFit="1" customWidth="1"/>
    <col min="3" max="3" width="11.33203125" style="32" customWidth="1"/>
    <col min="4" max="4" width="13.21875" customWidth="1"/>
    <col min="5" max="5" width="16.21875" bestFit="1" customWidth="1"/>
  </cols>
  <sheetData>
    <row r="1" spans="1:5">
      <c r="B1">
        <v>1000</v>
      </c>
    </row>
    <row r="3" spans="1:5" ht="15" thickBot="1">
      <c r="B3" t="s">
        <v>167</v>
      </c>
    </row>
    <row r="4" spans="1:5" ht="29.4" thickBot="1">
      <c r="A4" s="63" t="s">
        <v>184</v>
      </c>
      <c r="B4" s="67">
        <v>2019</v>
      </c>
      <c r="C4" s="140" t="s">
        <v>470</v>
      </c>
      <c r="D4" s="62" t="s">
        <v>471</v>
      </c>
      <c r="E4" s="135" t="s">
        <v>484</v>
      </c>
    </row>
    <row r="5" spans="1:5">
      <c r="A5" s="37" t="s">
        <v>472</v>
      </c>
      <c r="B5" s="136">
        <f t="shared" ref="B5:B6" si="0">AH35/$B$1</f>
        <v>26.933847374987124</v>
      </c>
      <c r="C5" s="138">
        <f t="shared" ref="C5:C15" si="1">B5/$B$16</f>
        <v>0.11123707389679904</v>
      </c>
      <c r="D5" s="105">
        <v>0.1</v>
      </c>
      <c r="E5" s="129">
        <v>1</v>
      </c>
    </row>
    <row r="6" spans="1:5">
      <c r="A6" s="37" t="s">
        <v>473</v>
      </c>
      <c r="B6" s="136">
        <f t="shared" si="0"/>
        <v>9.3276460206436358</v>
      </c>
      <c r="C6" s="138">
        <f t="shared" si="1"/>
        <v>3.8523276501711286E-2</v>
      </c>
      <c r="D6" s="105">
        <v>0.1</v>
      </c>
      <c r="E6" s="129">
        <v>1</v>
      </c>
    </row>
    <row r="7" spans="1:5">
      <c r="A7" s="37" t="s">
        <v>474</v>
      </c>
      <c r="B7" s="136">
        <f>AH37/$B$1</f>
        <v>36.801692505109749</v>
      </c>
      <c r="C7" s="138">
        <f t="shared" si="1"/>
        <v>0.15199137842148427</v>
      </c>
      <c r="D7" s="105">
        <v>0.1</v>
      </c>
      <c r="E7" s="129">
        <v>1</v>
      </c>
    </row>
    <row r="8" spans="1:5">
      <c r="A8" s="37" t="s">
        <v>475</v>
      </c>
      <c r="B8" s="136">
        <f t="shared" ref="B8:B15" si="2">AH38/$B$1</f>
        <v>29.847042828775248</v>
      </c>
      <c r="C8" s="138">
        <f t="shared" si="1"/>
        <v>0.12326860186445923</v>
      </c>
      <c r="D8" s="105">
        <v>0.1</v>
      </c>
      <c r="E8" s="129">
        <v>1</v>
      </c>
    </row>
    <row r="9" spans="1:5">
      <c r="A9" s="37" t="s">
        <v>476</v>
      </c>
      <c r="B9" s="136">
        <f t="shared" si="2"/>
        <v>58.643242316989124</v>
      </c>
      <c r="C9" s="138">
        <f t="shared" si="1"/>
        <v>0.2421972096426469</v>
      </c>
      <c r="D9" s="105">
        <v>0.1</v>
      </c>
      <c r="E9" s="129">
        <v>1</v>
      </c>
    </row>
    <row r="10" spans="1:5">
      <c r="A10" s="37" t="s">
        <v>477</v>
      </c>
      <c r="B10" s="136">
        <f t="shared" si="2"/>
        <v>23.311133818428541</v>
      </c>
      <c r="C10" s="138">
        <f t="shared" si="1"/>
        <v>9.6275228677015046E-2</v>
      </c>
      <c r="D10" s="105">
        <v>0.1</v>
      </c>
      <c r="E10" s="129">
        <v>1</v>
      </c>
    </row>
    <row r="11" spans="1:5">
      <c r="A11" s="37" t="s">
        <v>478</v>
      </c>
      <c r="B11" s="136">
        <f t="shared" si="2"/>
        <v>18.446616534999738</v>
      </c>
      <c r="C11" s="138">
        <f t="shared" si="1"/>
        <v>7.6184720960262062E-2</v>
      </c>
      <c r="D11" s="105">
        <v>0.1</v>
      </c>
      <c r="E11" s="129">
        <v>1</v>
      </c>
    </row>
    <row r="12" spans="1:5">
      <c r="A12" s="37" t="s">
        <v>479</v>
      </c>
      <c r="B12" s="136">
        <f t="shared" si="2"/>
        <v>11.980223016704329</v>
      </c>
      <c r="C12" s="138">
        <f t="shared" si="1"/>
        <v>4.9478447488600176E-2</v>
      </c>
      <c r="D12" s="105">
        <v>0.1</v>
      </c>
      <c r="E12" s="129">
        <v>1</v>
      </c>
    </row>
    <row r="13" spans="1:5">
      <c r="A13" s="37" t="s">
        <v>480</v>
      </c>
      <c r="B13" s="136">
        <f t="shared" si="2"/>
        <v>11.05273825826036</v>
      </c>
      <c r="C13" s="138">
        <f t="shared" si="1"/>
        <v>4.5647925648300496E-2</v>
      </c>
      <c r="D13" s="105">
        <v>0.1</v>
      </c>
      <c r="E13" s="129">
        <v>1</v>
      </c>
    </row>
    <row r="14" spans="1:5">
      <c r="A14" s="37" t="s">
        <v>481</v>
      </c>
      <c r="B14" s="136">
        <f t="shared" si="2"/>
        <v>3.8057262100620717</v>
      </c>
      <c r="C14" s="138">
        <f t="shared" si="1"/>
        <v>1.5717689410121343E-2</v>
      </c>
      <c r="D14" s="105">
        <v>0.1</v>
      </c>
      <c r="E14" s="129">
        <v>1</v>
      </c>
    </row>
    <row r="15" spans="1:5">
      <c r="A15" s="37" t="s">
        <v>482</v>
      </c>
      <c r="B15" s="136">
        <f t="shared" si="2"/>
        <v>11.980223016704329</v>
      </c>
      <c r="C15" s="138">
        <f t="shared" si="1"/>
        <v>4.9478447488600176E-2</v>
      </c>
      <c r="D15" s="105">
        <v>0.1</v>
      </c>
      <c r="E15" s="129">
        <v>1</v>
      </c>
    </row>
    <row r="16" spans="1:5">
      <c r="A16" s="37" t="s">
        <v>483</v>
      </c>
      <c r="B16" s="136">
        <f>SUM(B5:B15)</f>
        <v>242.13013190166424</v>
      </c>
      <c r="C16" s="138">
        <f>B16/$B$16</f>
        <v>1</v>
      </c>
      <c r="D16" s="105"/>
      <c r="E16" s="129">
        <v>1</v>
      </c>
    </row>
    <row r="17" spans="1:36" ht="15" thickBot="1">
      <c r="A17" s="38"/>
      <c r="B17" s="57"/>
      <c r="C17" s="139">
        <f>SUM(C5:C15)</f>
        <v>1</v>
      </c>
      <c r="D17" s="57"/>
      <c r="E17" s="132"/>
    </row>
    <row r="19" spans="1:36">
      <c r="H19" s="35"/>
    </row>
    <row r="20" spans="1:36" ht="15" thickBot="1">
      <c r="H20" s="35"/>
    </row>
    <row r="21" spans="1:36" s="98" customFormat="1">
      <c r="A21" s="89"/>
      <c r="B21" s="90"/>
      <c r="C21" s="90"/>
      <c r="D21" s="90"/>
      <c r="E21" s="91" t="s">
        <v>633</v>
      </c>
      <c r="F21" s="91" t="s">
        <v>634</v>
      </c>
      <c r="G21" s="91" t="s">
        <v>635</v>
      </c>
      <c r="H21" s="91" t="s">
        <v>636</v>
      </c>
      <c r="I21" s="91" t="s">
        <v>637</v>
      </c>
      <c r="J21" s="91" t="s">
        <v>638</v>
      </c>
      <c r="K21" s="91" t="s">
        <v>639</v>
      </c>
      <c r="L21" s="91" t="s">
        <v>640</v>
      </c>
      <c r="M21" s="91" t="s">
        <v>641</v>
      </c>
      <c r="N21" s="91" t="s">
        <v>642</v>
      </c>
      <c r="O21" s="91" t="s">
        <v>643</v>
      </c>
      <c r="P21" s="91" t="s">
        <v>644</v>
      </c>
      <c r="Q21" s="91" t="s">
        <v>645</v>
      </c>
      <c r="R21" s="91" t="s">
        <v>646</v>
      </c>
      <c r="S21" s="91" t="s">
        <v>647</v>
      </c>
      <c r="T21" s="91" t="s">
        <v>648</v>
      </c>
      <c r="U21" s="91" t="s">
        <v>649</v>
      </c>
      <c r="V21" s="91" t="s">
        <v>650</v>
      </c>
      <c r="W21" s="91" t="s">
        <v>651</v>
      </c>
      <c r="X21" s="91" t="s">
        <v>652</v>
      </c>
      <c r="Y21" s="91" t="s">
        <v>43</v>
      </c>
      <c r="Z21" s="91" t="s">
        <v>44</v>
      </c>
      <c r="AA21" s="91" t="s">
        <v>45</v>
      </c>
      <c r="AB21" s="91" t="s">
        <v>46</v>
      </c>
      <c r="AC21" s="91" t="s">
        <v>47</v>
      </c>
      <c r="AD21" s="91" t="s">
        <v>48</v>
      </c>
      <c r="AE21" s="91" t="s">
        <v>49</v>
      </c>
      <c r="AF21" s="91" t="s">
        <v>50</v>
      </c>
      <c r="AG21" s="91" t="s">
        <v>51</v>
      </c>
      <c r="AH21" s="91" t="s">
        <v>52</v>
      </c>
      <c r="AI21" s="91" t="s">
        <v>653</v>
      </c>
      <c r="AJ21" s="91" t="s">
        <v>654</v>
      </c>
    </row>
    <row r="22" spans="1:36" s="99" customFormat="1" ht="14.4" customHeight="1">
      <c r="A22" s="167" t="s">
        <v>655</v>
      </c>
      <c r="B22" s="166" t="s">
        <v>656</v>
      </c>
      <c r="C22" s="166" t="s">
        <v>32</v>
      </c>
      <c r="D22" s="84" t="s">
        <v>657</v>
      </c>
      <c r="E22" s="85">
        <v>25162.319056248427</v>
      </c>
      <c r="F22" s="85">
        <v>25499.473422253825</v>
      </c>
      <c r="G22" s="85">
        <v>25515.810732202131</v>
      </c>
      <c r="H22" s="85">
        <v>25127.592399129731</v>
      </c>
      <c r="I22" s="85">
        <v>24200.144906705973</v>
      </c>
      <c r="J22" s="85">
        <v>24194.720867489319</v>
      </c>
      <c r="K22" s="85">
        <v>23824.577221646687</v>
      </c>
      <c r="L22" s="85">
        <v>22975.438355500351</v>
      </c>
      <c r="M22" s="85">
        <v>22280.343455722832</v>
      </c>
      <c r="N22" s="85">
        <v>21805.422668154373</v>
      </c>
      <c r="O22" s="85">
        <v>20627.759468167009</v>
      </c>
      <c r="P22" s="85">
        <v>20244.320051032413</v>
      </c>
      <c r="Q22" s="85">
        <v>18994.450753005869</v>
      </c>
      <c r="R22" s="85">
        <v>18638.153561750318</v>
      </c>
      <c r="S22" s="85">
        <v>18412.145290798642</v>
      </c>
      <c r="T22" s="85">
        <v>18253.910097872889</v>
      </c>
      <c r="U22" s="85">
        <v>18387.823159945114</v>
      </c>
      <c r="V22" s="85">
        <v>18204.261940104785</v>
      </c>
      <c r="W22" s="85">
        <v>18258.725648444248</v>
      </c>
      <c r="X22" s="85">
        <v>18208.387855620247</v>
      </c>
      <c r="Y22" s="85">
        <v>18221.554971902882</v>
      </c>
      <c r="Z22" s="85">
        <v>17898.837777441597</v>
      </c>
      <c r="AA22" s="85">
        <v>17704.180354195963</v>
      </c>
      <c r="AB22" s="85">
        <v>18204.710224761529</v>
      </c>
      <c r="AC22" s="85">
        <v>18370.128449937438</v>
      </c>
      <c r="AD22" s="85">
        <v>18998.12337857065</v>
      </c>
      <c r="AE22" s="85">
        <v>19262.567151135456</v>
      </c>
      <c r="AF22" s="85">
        <v>19270.673185821252</v>
      </c>
      <c r="AG22" s="85">
        <v>18671.482120734072</v>
      </c>
      <c r="AH22" s="85">
        <v>18446.616534999739</v>
      </c>
      <c r="AI22" s="85">
        <v>18370.394278121807</v>
      </c>
      <c r="AJ22" s="85">
        <v>17974.704875446379</v>
      </c>
    </row>
    <row r="23" spans="1:36" s="99" customFormat="1">
      <c r="A23" s="167"/>
      <c r="B23" s="166"/>
      <c r="C23" s="166"/>
      <c r="D23" s="84" t="s">
        <v>620</v>
      </c>
      <c r="E23" s="85">
        <v>27834.905553779357</v>
      </c>
      <c r="F23" s="85">
        <v>28363.147997182154</v>
      </c>
      <c r="G23" s="85">
        <v>29842.806876972467</v>
      </c>
      <c r="H23" s="85">
        <v>30698.428404705064</v>
      </c>
      <c r="I23" s="85">
        <v>30080.988607245792</v>
      </c>
      <c r="J23" s="85">
        <v>30513.077171336248</v>
      </c>
      <c r="K23" s="85">
        <v>31889.95066713561</v>
      </c>
      <c r="L23" s="85">
        <v>31794.898132749804</v>
      </c>
      <c r="M23" s="85">
        <v>32475.573025293044</v>
      </c>
      <c r="N23" s="85">
        <v>32985.731412698755</v>
      </c>
      <c r="O23" s="85">
        <v>32986.726988910443</v>
      </c>
      <c r="P23" s="85">
        <v>33296.796607082062</v>
      </c>
      <c r="Q23" s="85">
        <v>34056.091498177528</v>
      </c>
      <c r="R23" s="85">
        <v>34615.804137477004</v>
      </c>
      <c r="S23" s="85">
        <v>35205.531302371535</v>
      </c>
      <c r="T23" s="85">
        <v>35431.525816921181</v>
      </c>
      <c r="U23" s="85">
        <v>36308.113160475732</v>
      </c>
      <c r="V23" s="85">
        <v>35296.455668154435</v>
      </c>
      <c r="W23" s="85">
        <v>35518.745140059444</v>
      </c>
      <c r="X23" s="85">
        <v>33948.410478300124</v>
      </c>
      <c r="Y23" s="85">
        <v>34774.440623832881</v>
      </c>
      <c r="Z23" s="85">
        <v>34671.021987000866</v>
      </c>
      <c r="AA23" s="85">
        <v>33160.063601552509</v>
      </c>
      <c r="AB23" s="85">
        <v>31648.675141238935</v>
      </c>
      <c r="AC23" s="85">
        <v>29081.353055236847</v>
      </c>
      <c r="AD23" s="85">
        <v>29250.56976987419</v>
      </c>
      <c r="AE23" s="85">
        <v>29355.366672607572</v>
      </c>
      <c r="AF23" s="85">
        <v>30160.648000883182</v>
      </c>
      <c r="AG23" s="85">
        <v>30309.434652586529</v>
      </c>
      <c r="AH23" s="85">
        <v>29847.042828775247</v>
      </c>
      <c r="AI23" s="85">
        <v>25355.572648468704</v>
      </c>
      <c r="AJ23" s="85">
        <v>25487.947714167818</v>
      </c>
    </row>
    <row r="24" spans="1:36" s="99" customFormat="1">
      <c r="A24" s="167"/>
      <c r="B24" s="166"/>
      <c r="C24" s="166"/>
      <c r="D24" s="84" t="s">
        <v>658</v>
      </c>
      <c r="E24" s="85">
        <v>55882.530241884109</v>
      </c>
      <c r="F24" s="85">
        <v>56878.278576600474</v>
      </c>
      <c r="G24" s="85">
        <v>59132.458486304349</v>
      </c>
      <c r="H24" s="85">
        <v>54778.372697231236</v>
      </c>
      <c r="I24" s="85">
        <v>56377.859476925645</v>
      </c>
      <c r="J24" s="85">
        <v>52227.825332828397</v>
      </c>
      <c r="K24" s="85">
        <v>54915.796815497197</v>
      </c>
      <c r="L24" s="85">
        <v>55102.378688586759</v>
      </c>
      <c r="M24" s="85">
        <v>55246.003415196312</v>
      </c>
      <c r="N24" s="85">
        <v>49529.153291262759</v>
      </c>
      <c r="O24" s="85">
        <v>48091.581730757469</v>
      </c>
      <c r="P24" s="85">
        <v>44549.941013242293</v>
      </c>
      <c r="Q24" s="85">
        <v>45019.51121616365</v>
      </c>
      <c r="R24" s="85">
        <v>43728.681294410031</v>
      </c>
      <c r="S24" s="85">
        <v>43789.071098796012</v>
      </c>
      <c r="T24" s="85">
        <v>43553.876087701996</v>
      </c>
      <c r="U24" s="85">
        <v>43394.807851717502</v>
      </c>
      <c r="V24" s="85">
        <v>43109.230310556071</v>
      </c>
      <c r="W24" s="85">
        <v>38867.88938008072</v>
      </c>
      <c r="X24" s="85">
        <v>36324.633171389796</v>
      </c>
      <c r="Y24" s="85">
        <v>38843.489057762185</v>
      </c>
      <c r="Z24" s="85">
        <v>38218.286935298573</v>
      </c>
      <c r="AA24" s="85">
        <v>37484.003309912434</v>
      </c>
      <c r="AB24" s="85">
        <v>36751.610479325413</v>
      </c>
      <c r="AC24" s="85">
        <v>35550.443778101973</v>
      </c>
      <c r="AD24" s="85">
        <v>35061.255567369903</v>
      </c>
      <c r="AE24" s="85">
        <v>36865.423521097218</v>
      </c>
      <c r="AF24" s="85">
        <v>38528.164100501548</v>
      </c>
      <c r="AG24" s="85">
        <v>37554.833228217591</v>
      </c>
      <c r="AH24" s="85">
        <v>36261.493395630758</v>
      </c>
      <c r="AI24" s="85">
        <v>36162.61684884753</v>
      </c>
      <c r="AJ24" s="85">
        <v>36101.51170428878</v>
      </c>
    </row>
    <row r="25" spans="1:36" s="99" customFormat="1">
      <c r="A25" s="167"/>
      <c r="B25" s="166"/>
      <c r="C25" s="166"/>
      <c r="D25" s="84" t="s">
        <v>626</v>
      </c>
      <c r="E25" s="85">
        <v>16485.714785373446</v>
      </c>
      <c r="F25" s="85">
        <v>16631.070741503212</v>
      </c>
      <c r="G25" s="85">
        <v>16335.725880795317</v>
      </c>
      <c r="H25" s="85">
        <v>15939.631003505485</v>
      </c>
      <c r="I25" s="85">
        <v>15364.980414741114</v>
      </c>
      <c r="J25" s="85">
        <v>14592.207480519904</v>
      </c>
      <c r="K25" s="85">
        <v>14142.594373963171</v>
      </c>
      <c r="L25" s="85">
        <v>13727.748049692169</v>
      </c>
      <c r="M25" s="85">
        <v>13199.693083822091</v>
      </c>
      <c r="N25" s="85">
        <v>12159.310851508988</v>
      </c>
      <c r="O25" s="85">
        <v>11486.72581554801</v>
      </c>
      <c r="P25" s="85">
        <v>10874.396456117021</v>
      </c>
      <c r="Q25" s="85">
        <v>10334.861540865793</v>
      </c>
      <c r="R25" s="85">
        <v>9690.6677829339915</v>
      </c>
      <c r="S25" s="85">
        <v>9322.9404407189249</v>
      </c>
      <c r="T25" s="85">
        <v>7634.1795176446121</v>
      </c>
      <c r="U25" s="85">
        <v>7122.1018379498746</v>
      </c>
      <c r="V25" s="85">
        <v>6705.8146624400915</v>
      </c>
      <c r="W25" s="85">
        <v>6325.1314275669465</v>
      </c>
      <c r="X25" s="85">
        <v>6076.506676655873</v>
      </c>
      <c r="Y25" s="85">
        <v>5705.7911260064338</v>
      </c>
      <c r="Z25" s="85">
        <v>5413.4831238944289</v>
      </c>
      <c r="AA25" s="85">
        <v>5148.1420892118094</v>
      </c>
      <c r="AB25" s="85">
        <v>4908.869822453441</v>
      </c>
      <c r="AC25" s="85">
        <v>4652.9676378415033</v>
      </c>
      <c r="AD25" s="85">
        <v>4418.984960867363</v>
      </c>
      <c r="AE25" s="85">
        <v>4256.555345194326</v>
      </c>
      <c r="AF25" s="85">
        <v>4030.6600195885121</v>
      </c>
      <c r="AG25" s="85">
        <v>3933.4554764866639</v>
      </c>
      <c r="AH25" s="85">
        <v>3805.7262100620715</v>
      </c>
      <c r="AI25" s="85">
        <v>3620.7715099732527</v>
      </c>
      <c r="AJ25" s="85">
        <v>3510.2342869056074</v>
      </c>
    </row>
    <row r="26" spans="1:36" s="99" customFormat="1">
      <c r="A26" s="167"/>
      <c r="B26" s="166"/>
      <c r="C26" s="166"/>
      <c r="D26" s="84" t="s">
        <v>659</v>
      </c>
      <c r="E26" s="85">
        <v>4639.3867412339996</v>
      </c>
      <c r="F26" s="85">
        <v>4936.3971727560001</v>
      </c>
      <c r="G26" s="85">
        <v>5760.2373511619999</v>
      </c>
      <c r="H26" s="85">
        <v>6305.3597540640003</v>
      </c>
      <c r="I26" s="85">
        <v>6639.065184611999</v>
      </c>
      <c r="J26" s="85">
        <v>7655.9795367299994</v>
      </c>
      <c r="K26" s="85">
        <v>8223.8102804760001</v>
      </c>
      <c r="L26" s="85">
        <v>8873.4894561599995</v>
      </c>
      <c r="M26" s="85">
        <v>9375.9467538659901</v>
      </c>
      <c r="N26" s="85">
        <v>9958.7356691339883</v>
      </c>
      <c r="O26" s="85">
        <v>9953.3704083659995</v>
      </c>
      <c r="P26" s="85">
        <v>9694.5592545899999</v>
      </c>
      <c r="Q26" s="85">
        <v>10114.350168804</v>
      </c>
      <c r="R26" s="85">
        <v>9972.399534174001</v>
      </c>
      <c r="S26" s="85">
        <v>10684.738186373999</v>
      </c>
      <c r="T26" s="85">
        <v>10999.806230364</v>
      </c>
      <c r="U26" s="85">
        <v>11149.281392508001</v>
      </c>
      <c r="V26" s="85">
        <v>11218.484481456</v>
      </c>
      <c r="W26" s="85">
        <v>11373.782455811999</v>
      </c>
      <c r="X26" s="85">
        <v>10539.462468989999</v>
      </c>
      <c r="Y26" s="85">
        <v>10284.527966832</v>
      </c>
      <c r="Z26" s="85">
        <v>10705.863900647999</v>
      </c>
      <c r="AA26" s="85">
        <v>10289.163025637999</v>
      </c>
      <c r="AB26" s="85">
        <v>10511.999980608</v>
      </c>
      <c r="AC26" s="85">
        <v>10909.023009611999</v>
      </c>
      <c r="AD26" s="85">
        <v>11466.737478965999</v>
      </c>
      <c r="AE26" s="85">
        <v>11764.525121160001</v>
      </c>
      <c r="AF26" s="85">
        <v>12105.632856576</v>
      </c>
      <c r="AG26" s="85">
        <v>12250.767547830001</v>
      </c>
      <c r="AH26" s="85">
        <v>11980.223016704329</v>
      </c>
      <c r="AI26" s="85">
        <v>6681.8649803244361</v>
      </c>
      <c r="AJ26" s="85">
        <v>7347.9282745250412</v>
      </c>
    </row>
    <row r="27" spans="1:36" s="99" customFormat="1">
      <c r="A27" s="167"/>
      <c r="B27" s="166"/>
      <c r="C27" s="166"/>
      <c r="D27" s="84" t="s">
        <v>660</v>
      </c>
      <c r="E27" s="85">
        <v>35273.14123478259</v>
      </c>
      <c r="F27" s="85">
        <v>36087.865770092998</v>
      </c>
      <c r="G27" s="85">
        <v>36086.923943550406</v>
      </c>
      <c r="H27" s="85">
        <v>34615.521053256402</v>
      </c>
      <c r="I27" s="85">
        <v>35569.825219981998</v>
      </c>
      <c r="J27" s="85">
        <v>34966.882002148595</v>
      </c>
      <c r="K27" s="85">
        <v>36361.869414906803</v>
      </c>
      <c r="L27" s="85">
        <v>39097.396186949401</v>
      </c>
      <c r="M27" s="85">
        <v>39099.028126468198</v>
      </c>
      <c r="N27" s="85">
        <v>40475.899054986607</v>
      </c>
      <c r="O27" s="85">
        <v>42731.385447929999</v>
      </c>
      <c r="P27" s="85">
        <v>46745.127611407799</v>
      </c>
      <c r="Q27" s="85">
        <v>46363.037050072198</v>
      </c>
      <c r="R27" s="85">
        <v>43508.949746247599</v>
      </c>
      <c r="S27" s="85">
        <v>47425.28656088101</v>
      </c>
      <c r="T27" s="85">
        <v>50804.6557539684</v>
      </c>
      <c r="U27" s="85">
        <v>54200.350471882201</v>
      </c>
      <c r="V27" s="85">
        <v>55503.9330521542</v>
      </c>
      <c r="W27" s="85">
        <v>53306.4875350398</v>
      </c>
      <c r="X27" s="85">
        <v>47568.212162911805</v>
      </c>
      <c r="Y27" s="85">
        <v>45029.175992194803</v>
      </c>
      <c r="Z27" s="85">
        <v>48530.209130038791</v>
      </c>
      <c r="AA27" s="85">
        <v>44626.008165964799</v>
      </c>
      <c r="AB27" s="85">
        <v>42812.186318337597</v>
      </c>
      <c r="AC27" s="85">
        <v>42211.232948448</v>
      </c>
      <c r="AD27" s="85">
        <v>41268.29570335969</v>
      </c>
      <c r="AE27" s="85">
        <v>38377.647578749587</v>
      </c>
      <c r="AF27" s="85">
        <v>37653.081277638405</v>
      </c>
      <c r="AG27" s="85">
        <v>36171.092058148024</v>
      </c>
      <c r="AH27" s="85">
        <v>36801.69250510975</v>
      </c>
      <c r="AI27" s="85">
        <v>37559.339161617805</v>
      </c>
      <c r="AJ27" s="85">
        <v>36125.036080177008</v>
      </c>
    </row>
    <row r="28" spans="1:36" s="99" customFormat="1">
      <c r="A28" s="167"/>
      <c r="B28" s="166"/>
      <c r="C28" s="166"/>
      <c r="D28" s="84" t="s">
        <v>661</v>
      </c>
      <c r="E28" s="85">
        <v>56417.523207640545</v>
      </c>
      <c r="F28" s="85">
        <v>57079.345010438694</v>
      </c>
      <c r="G28" s="85">
        <v>56977.892598493541</v>
      </c>
      <c r="H28" s="85">
        <v>59287.028964588295</v>
      </c>
      <c r="I28" s="85">
        <v>63200.927269693348</v>
      </c>
      <c r="J28" s="85">
        <v>65430.408985441522</v>
      </c>
      <c r="K28" s="85">
        <v>66250.658109059295</v>
      </c>
      <c r="L28" s="85">
        <v>66253.528653365836</v>
      </c>
      <c r="M28" s="85">
        <v>68455.744373248483</v>
      </c>
      <c r="N28" s="85">
        <v>64439.888520087108</v>
      </c>
      <c r="O28" s="85">
        <v>66035.732086494085</v>
      </c>
      <c r="P28" s="85">
        <v>69829.364183211102</v>
      </c>
      <c r="Q28" s="85">
        <v>69992.95580642097</v>
      </c>
      <c r="R28" s="85">
        <v>71361.870876605521</v>
      </c>
      <c r="S28" s="85">
        <v>72955.218490213665</v>
      </c>
      <c r="T28" s="85">
        <v>70351.901508350114</v>
      </c>
      <c r="U28" s="85">
        <v>65338.146829685873</v>
      </c>
      <c r="V28" s="85">
        <v>68172.224007233061</v>
      </c>
      <c r="W28" s="85">
        <v>68251.40516005503</v>
      </c>
      <c r="X28" s="85">
        <v>67035.516601142634</v>
      </c>
      <c r="Y28" s="85">
        <v>69623.607573268629</v>
      </c>
      <c r="Z28" s="85">
        <v>65329.113916709714</v>
      </c>
      <c r="AA28" s="85">
        <v>61786.915791359672</v>
      </c>
      <c r="AB28" s="85">
        <v>62335.427548639149</v>
      </c>
      <c r="AC28" s="85">
        <v>66371.804491193718</v>
      </c>
      <c r="AD28" s="85">
        <v>71369.154830948566</v>
      </c>
      <c r="AE28" s="85">
        <v>69489.310948000901</v>
      </c>
      <c r="AF28" s="85">
        <v>65032.839520486152</v>
      </c>
      <c r="AG28" s="85">
        <v>61264.017441389398</v>
      </c>
      <c r="AH28" s="85">
        <v>58643.242316989126</v>
      </c>
      <c r="AI28" s="85">
        <v>48678.317919005844</v>
      </c>
      <c r="AJ28" s="85">
        <v>48928.154844453173</v>
      </c>
    </row>
    <row r="29" spans="1:36" s="99" customFormat="1">
      <c r="A29" s="167"/>
      <c r="B29" s="166"/>
      <c r="C29" s="166"/>
      <c r="D29" s="84" t="s">
        <v>662</v>
      </c>
      <c r="E29" s="85">
        <v>29729.635882825169</v>
      </c>
      <c r="F29" s="85">
        <v>34009.418907437015</v>
      </c>
      <c r="G29" s="85">
        <v>31354.671380728105</v>
      </c>
      <c r="H29" s="85">
        <v>33206.585325662127</v>
      </c>
      <c r="I29" s="85">
        <v>31068.173441781517</v>
      </c>
      <c r="J29" s="85">
        <v>33167.601969689727</v>
      </c>
      <c r="K29" s="85">
        <v>38620.379459076343</v>
      </c>
      <c r="L29" s="85">
        <v>32893.548488049018</v>
      </c>
      <c r="M29" s="85">
        <v>31471.906783619554</v>
      </c>
      <c r="N29" s="85">
        <v>29874.923258318311</v>
      </c>
      <c r="O29" s="85">
        <v>29847.159121751218</v>
      </c>
      <c r="P29" s="85">
        <v>31668.098474583603</v>
      </c>
      <c r="Q29" s="85">
        <v>30485.86190816728</v>
      </c>
      <c r="R29" s="85">
        <v>31627.960956104369</v>
      </c>
      <c r="S29" s="85">
        <v>31346.270439317355</v>
      </c>
      <c r="T29" s="85">
        <v>29583.761660582219</v>
      </c>
      <c r="U29" s="85">
        <v>29693.188052253376</v>
      </c>
      <c r="V29" s="85">
        <v>26603.207803709982</v>
      </c>
      <c r="W29" s="85">
        <v>29669.763590961022</v>
      </c>
      <c r="X29" s="85">
        <v>29684.388675271199</v>
      </c>
      <c r="Y29" s="85">
        <v>34247.763945821775</v>
      </c>
      <c r="Z29" s="85">
        <v>26883.37327063414</v>
      </c>
      <c r="AA29" s="85">
        <v>29066.796436311648</v>
      </c>
      <c r="AB29" s="85">
        <v>30266.130203881919</v>
      </c>
      <c r="AC29" s="85">
        <v>23122.34778064449</v>
      </c>
      <c r="AD29" s="85">
        <v>24638.781554494679</v>
      </c>
      <c r="AE29" s="85">
        <v>25321.713671367386</v>
      </c>
      <c r="AF29" s="85">
        <v>24784.470376449699</v>
      </c>
      <c r="AG29" s="85">
        <v>24419.166563030361</v>
      </c>
      <c r="AH29" s="85">
        <v>23311.133818428541</v>
      </c>
      <c r="AI29" s="85">
        <v>21798.15170582775</v>
      </c>
      <c r="AJ29" s="85">
        <v>24368.044234407447</v>
      </c>
    </row>
    <row r="30" spans="1:36" s="99" customFormat="1">
      <c r="A30" s="167"/>
      <c r="B30" s="166"/>
      <c r="C30" s="166"/>
      <c r="D30" s="84" t="s">
        <v>663</v>
      </c>
      <c r="E30" s="85">
        <v>6237.1312790195407</v>
      </c>
      <c r="F30" s="85">
        <v>6289.4171570942335</v>
      </c>
      <c r="G30" s="85">
        <v>6252.2029661990246</v>
      </c>
      <c r="H30" s="85">
        <v>6319.8612062621633</v>
      </c>
      <c r="I30" s="85">
        <v>6321.4990204140149</v>
      </c>
      <c r="J30" s="85">
        <v>6084.9577117485605</v>
      </c>
      <c r="K30" s="85">
        <v>6011.4658113480973</v>
      </c>
      <c r="L30" s="85">
        <v>5902.2810180407914</v>
      </c>
      <c r="M30" s="85">
        <v>5908.0293007957907</v>
      </c>
      <c r="N30" s="85">
        <v>5809.6223288416913</v>
      </c>
      <c r="O30" s="85">
        <v>5694.5718286882275</v>
      </c>
      <c r="P30" s="85">
        <v>5774.5142204436634</v>
      </c>
      <c r="Q30" s="85">
        <v>5725.1107869677462</v>
      </c>
      <c r="R30" s="85">
        <v>6048.6482657483912</v>
      </c>
      <c r="S30" s="85">
        <v>5876.6024005951585</v>
      </c>
      <c r="T30" s="85">
        <v>5759.5433563465385</v>
      </c>
      <c r="U30" s="85">
        <v>5756.890974747389</v>
      </c>
      <c r="V30" s="85">
        <v>5398.0556722824231</v>
      </c>
      <c r="W30" s="85">
        <v>5403.982547446808</v>
      </c>
      <c r="X30" s="85">
        <v>5345.3010975367542</v>
      </c>
      <c r="Y30" s="85">
        <v>5095.4076802138043</v>
      </c>
      <c r="Z30" s="85">
        <v>5651.6886505628045</v>
      </c>
      <c r="AA30" s="85">
        <v>5964.9684297870763</v>
      </c>
      <c r="AB30" s="85">
        <v>5497.3131018473205</v>
      </c>
      <c r="AC30" s="85">
        <v>5448.3319077436081</v>
      </c>
      <c r="AD30" s="85">
        <v>5408.330546997181</v>
      </c>
      <c r="AE30" s="85">
        <v>5123.3997773151414</v>
      </c>
      <c r="AF30" s="85">
        <v>4092.5782687048468</v>
      </c>
      <c r="AG30" s="85">
        <v>4182.0214881319489</v>
      </c>
      <c r="AH30" s="85">
        <v>4175.8945651078511</v>
      </c>
      <c r="AI30" s="85">
        <v>4142.3752825606298</v>
      </c>
      <c r="AJ30" s="85">
        <v>4312.9357410682487</v>
      </c>
    </row>
    <row r="31" spans="1:36" s="99" customFormat="1">
      <c r="A31" s="167"/>
      <c r="B31" s="166"/>
      <c r="C31" s="166"/>
      <c r="D31" s="84" t="s">
        <v>625</v>
      </c>
      <c r="E31" s="85">
        <v>11185.59823151743</v>
      </c>
      <c r="F31" s="85">
        <v>12137.242476852858</v>
      </c>
      <c r="G31" s="85">
        <v>11794.904647426752</v>
      </c>
      <c r="H31" s="85">
        <v>12196.413345816663</v>
      </c>
      <c r="I31" s="85">
        <v>11621.491343784586</v>
      </c>
      <c r="J31" s="85">
        <v>11831.668516697147</v>
      </c>
      <c r="K31" s="85">
        <v>12643.992762689353</v>
      </c>
      <c r="L31" s="85">
        <v>11172.006278376504</v>
      </c>
      <c r="M31" s="85">
        <v>11010.99595050835</v>
      </c>
      <c r="N31" s="85">
        <v>10829.656682032803</v>
      </c>
      <c r="O31" s="85">
        <v>10910.794302287155</v>
      </c>
      <c r="P31" s="85">
        <v>10601.34927086726</v>
      </c>
      <c r="Q31" s="85">
        <v>9835.4218615338941</v>
      </c>
      <c r="R31" s="85">
        <v>9779.1187762260342</v>
      </c>
      <c r="S31" s="85">
        <v>9867.9519752666783</v>
      </c>
      <c r="T31" s="85">
        <v>10296.024965643159</v>
      </c>
      <c r="U31" s="85">
        <v>9705.9945793917395</v>
      </c>
      <c r="V31" s="85">
        <v>10424.53292337795</v>
      </c>
      <c r="W31" s="85">
        <v>11473.143587656517</v>
      </c>
      <c r="X31" s="85">
        <v>11452.578270235297</v>
      </c>
      <c r="Y31" s="85">
        <v>13278.193055342668</v>
      </c>
      <c r="Z31" s="85">
        <v>11965.476655275645</v>
      </c>
      <c r="AA31" s="85">
        <v>11684.681023992194</v>
      </c>
      <c r="AB31" s="85">
        <v>11611.951062170989</v>
      </c>
      <c r="AC31" s="85">
        <v>10333.890606271552</v>
      </c>
      <c r="AD31" s="85">
        <v>10730.763419405997</v>
      </c>
      <c r="AE31" s="85">
        <v>10544.278636673833</v>
      </c>
      <c r="AF31" s="85">
        <v>10636.756207395665</v>
      </c>
      <c r="AG31" s="85">
        <v>11047.644775484889</v>
      </c>
      <c r="AH31" s="85">
        <v>11052.73825826036</v>
      </c>
      <c r="AI31" s="85">
        <v>10801.28670889177</v>
      </c>
      <c r="AJ31" s="85">
        <v>11285.303572911978</v>
      </c>
    </row>
    <row r="32" spans="1:36" s="87" customFormat="1" ht="15" thickBot="1">
      <c r="A32" s="86"/>
      <c r="C32" s="88"/>
    </row>
    <row r="33" spans="1:36" ht="15" thickBot="1"/>
    <row r="34" spans="1:36" s="76" customFormat="1">
      <c r="A34" s="73" t="s">
        <v>167</v>
      </c>
      <c r="B34" s="74"/>
      <c r="C34" s="74"/>
      <c r="D34" s="74"/>
      <c r="E34" s="75" t="s">
        <v>633</v>
      </c>
      <c r="F34" s="75" t="s">
        <v>634</v>
      </c>
      <c r="G34" s="75" t="s">
        <v>635</v>
      </c>
      <c r="H34" s="75" t="s">
        <v>636</v>
      </c>
      <c r="I34" s="75" t="s">
        <v>637</v>
      </c>
      <c r="J34" s="75" t="s">
        <v>638</v>
      </c>
      <c r="K34" s="75" t="s">
        <v>639</v>
      </c>
      <c r="L34" s="75" t="s">
        <v>640</v>
      </c>
      <c r="M34" s="75" t="s">
        <v>641</v>
      </c>
      <c r="N34" s="75" t="s">
        <v>642</v>
      </c>
      <c r="O34" s="75" t="s">
        <v>643</v>
      </c>
      <c r="P34" s="75" t="s">
        <v>644</v>
      </c>
      <c r="Q34" s="75" t="s">
        <v>645</v>
      </c>
      <c r="R34" s="75" t="s">
        <v>646</v>
      </c>
      <c r="S34" s="75" t="s">
        <v>647</v>
      </c>
      <c r="T34" s="75" t="s">
        <v>648</v>
      </c>
      <c r="U34" s="75" t="s">
        <v>649</v>
      </c>
      <c r="V34" s="75" t="s">
        <v>650</v>
      </c>
      <c r="W34" s="75" t="s">
        <v>651</v>
      </c>
      <c r="X34" s="75" t="s">
        <v>652</v>
      </c>
      <c r="Y34" s="75" t="s">
        <v>43</v>
      </c>
      <c r="Z34" s="75" t="s">
        <v>44</v>
      </c>
      <c r="AA34" s="75" t="s">
        <v>45</v>
      </c>
      <c r="AB34" s="75" t="s">
        <v>46</v>
      </c>
      <c r="AC34" s="75" t="s">
        <v>47</v>
      </c>
      <c r="AD34" s="75" t="s">
        <v>48</v>
      </c>
      <c r="AE34" s="75" t="s">
        <v>49</v>
      </c>
      <c r="AF34" s="75" t="s">
        <v>50</v>
      </c>
      <c r="AG34" s="75" t="s">
        <v>51</v>
      </c>
      <c r="AH34" s="75" t="s">
        <v>52</v>
      </c>
      <c r="AI34" s="75" t="s">
        <v>653</v>
      </c>
      <c r="AJ34" s="75" t="s">
        <v>654</v>
      </c>
    </row>
    <row r="35" spans="1:36">
      <c r="E35" s="81">
        <v>35474.155592772062</v>
      </c>
      <c r="F35" s="81">
        <v>37445.105736964382</v>
      </c>
      <c r="G35" s="81">
        <v>38844.540692459996</v>
      </c>
      <c r="H35" s="81">
        <v>33509.702184333393</v>
      </c>
      <c r="I35" s="81">
        <v>33408.61867513234</v>
      </c>
      <c r="J35" s="81">
        <v>30127.096068464922</v>
      </c>
      <c r="K35" s="81">
        <v>31235.456366971237</v>
      </c>
      <c r="L35" s="81">
        <v>30294.501831456579</v>
      </c>
      <c r="M35" s="81">
        <v>29787.248125646347</v>
      </c>
      <c r="N35" s="81">
        <v>29504.585229495875</v>
      </c>
      <c r="O35" s="81">
        <v>28843.983190160205</v>
      </c>
      <c r="P35" s="81">
        <v>28656.066097126142</v>
      </c>
      <c r="Q35" s="81">
        <v>29059.606692451525</v>
      </c>
      <c r="R35" s="81">
        <v>29561.318652454611</v>
      </c>
      <c r="S35" s="81">
        <v>28910.182640237301</v>
      </c>
      <c r="T35" s="81">
        <v>28774.709820650263</v>
      </c>
      <c r="U35" s="81">
        <v>28779.351754667572</v>
      </c>
      <c r="V35" s="81">
        <v>29658.482564267062</v>
      </c>
      <c r="W35" s="81">
        <v>28702.727162042374</v>
      </c>
      <c r="X35" s="81">
        <v>26517.975556936832</v>
      </c>
      <c r="Y35" s="81">
        <v>28453.773765274767</v>
      </c>
      <c r="Z35" s="81">
        <v>28116.072867822259</v>
      </c>
      <c r="AA35" s="81">
        <v>27809.001774613</v>
      </c>
      <c r="AB35" s="81">
        <v>26704.22713453176</v>
      </c>
      <c r="AC35" s="81">
        <v>26026.239764430135</v>
      </c>
      <c r="AD35" s="81">
        <v>25517.634159871322</v>
      </c>
      <c r="AE35" s="81">
        <v>27797.399015347906</v>
      </c>
      <c r="AF35" s="81">
        <v>28841.404743797553</v>
      </c>
      <c r="AG35" s="81">
        <v>28101.365935047244</v>
      </c>
      <c r="AH35" s="81">
        <v>26933.847374987123</v>
      </c>
      <c r="AI35" s="81">
        <v>27588.541232574193</v>
      </c>
      <c r="AJ35" s="81">
        <v>27830.43005635008</v>
      </c>
    </row>
    <row r="36" spans="1:36">
      <c r="E36" s="11">
        <f>E24-E35</f>
        <v>20408.374649112047</v>
      </c>
      <c r="F36" s="11">
        <f t="shared" ref="F36:AJ36" si="3">F24-F35</f>
        <v>19433.172839636092</v>
      </c>
      <c r="G36" s="11">
        <f t="shared" si="3"/>
        <v>20287.917793844354</v>
      </c>
      <c r="H36" s="11">
        <f t="shared" si="3"/>
        <v>21268.670512897843</v>
      </c>
      <c r="I36" s="11">
        <f t="shared" si="3"/>
        <v>22969.240801793305</v>
      </c>
      <c r="J36" s="11">
        <f t="shared" si="3"/>
        <v>22100.729264363476</v>
      </c>
      <c r="K36" s="11">
        <f t="shared" si="3"/>
        <v>23680.34044852596</v>
      </c>
      <c r="L36" s="11">
        <f t="shared" si="3"/>
        <v>24807.876857130181</v>
      </c>
      <c r="M36" s="11">
        <f t="shared" si="3"/>
        <v>25458.755289549965</v>
      </c>
      <c r="N36" s="11">
        <f t="shared" si="3"/>
        <v>20024.568061766884</v>
      </c>
      <c r="O36" s="11">
        <f t="shared" si="3"/>
        <v>19247.598540597264</v>
      </c>
      <c r="P36" s="11">
        <f t="shared" si="3"/>
        <v>15893.87491611615</v>
      </c>
      <c r="Q36" s="11">
        <f t="shared" si="3"/>
        <v>15959.904523712125</v>
      </c>
      <c r="R36" s="11">
        <f t="shared" si="3"/>
        <v>14167.36264195542</v>
      </c>
      <c r="S36" s="11">
        <f t="shared" si="3"/>
        <v>14878.888458558711</v>
      </c>
      <c r="T36" s="11">
        <f t="shared" si="3"/>
        <v>14779.166267051733</v>
      </c>
      <c r="U36" s="11">
        <f t="shared" si="3"/>
        <v>14615.45609704993</v>
      </c>
      <c r="V36" s="11">
        <f t="shared" si="3"/>
        <v>13450.747746289009</v>
      </c>
      <c r="W36" s="11">
        <f t="shared" si="3"/>
        <v>10165.162218038346</v>
      </c>
      <c r="X36" s="11">
        <f t="shared" si="3"/>
        <v>9806.6576144529645</v>
      </c>
      <c r="Y36" s="11">
        <f t="shared" si="3"/>
        <v>10389.715292487417</v>
      </c>
      <c r="Z36" s="11">
        <f t="shared" si="3"/>
        <v>10102.214067476314</v>
      </c>
      <c r="AA36" s="11">
        <f t="shared" si="3"/>
        <v>9675.0015352994342</v>
      </c>
      <c r="AB36" s="11">
        <f t="shared" si="3"/>
        <v>10047.383344793652</v>
      </c>
      <c r="AC36" s="11">
        <f t="shared" si="3"/>
        <v>9524.2040136718388</v>
      </c>
      <c r="AD36" s="11">
        <f t="shared" si="3"/>
        <v>9543.6214074985801</v>
      </c>
      <c r="AE36" s="11">
        <f t="shared" si="3"/>
        <v>9068.0245057493121</v>
      </c>
      <c r="AF36" s="11">
        <f t="shared" si="3"/>
        <v>9686.7593567039949</v>
      </c>
      <c r="AG36" s="11">
        <f t="shared" si="3"/>
        <v>9453.4672931703462</v>
      </c>
      <c r="AH36" s="11">
        <f t="shared" si="3"/>
        <v>9327.646020643635</v>
      </c>
      <c r="AI36" s="11">
        <f t="shared" si="3"/>
        <v>8574.0756162733378</v>
      </c>
      <c r="AJ36" s="11">
        <f t="shared" si="3"/>
        <v>8271.0816479386995</v>
      </c>
    </row>
    <row r="37" spans="1:36">
      <c r="D37" t="str">
        <f>D27</f>
        <v>International shipping</v>
      </c>
      <c r="E37" s="14">
        <f t="shared" ref="E37:AJ37" si="4">E27</f>
        <v>35273.14123478259</v>
      </c>
      <c r="F37" s="14">
        <f t="shared" si="4"/>
        <v>36087.865770092998</v>
      </c>
      <c r="G37" s="14">
        <f t="shared" si="4"/>
        <v>36086.923943550406</v>
      </c>
      <c r="H37" s="14">
        <f t="shared" si="4"/>
        <v>34615.521053256402</v>
      </c>
      <c r="I37" s="14">
        <f t="shared" si="4"/>
        <v>35569.825219981998</v>
      </c>
      <c r="J37" s="14">
        <f t="shared" si="4"/>
        <v>34966.882002148595</v>
      </c>
      <c r="K37" s="14">
        <f t="shared" si="4"/>
        <v>36361.869414906803</v>
      </c>
      <c r="L37" s="14">
        <f t="shared" si="4"/>
        <v>39097.396186949401</v>
      </c>
      <c r="M37" s="14">
        <f t="shared" si="4"/>
        <v>39099.028126468198</v>
      </c>
      <c r="N37" s="14">
        <f t="shared" si="4"/>
        <v>40475.899054986607</v>
      </c>
      <c r="O37" s="14">
        <f t="shared" si="4"/>
        <v>42731.385447929999</v>
      </c>
      <c r="P37" s="14">
        <f t="shared" si="4"/>
        <v>46745.127611407799</v>
      </c>
      <c r="Q37" s="14">
        <f t="shared" si="4"/>
        <v>46363.037050072198</v>
      </c>
      <c r="R37" s="14">
        <f t="shared" si="4"/>
        <v>43508.949746247599</v>
      </c>
      <c r="S37" s="14">
        <f t="shared" si="4"/>
        <v>47425.28656088101</v>
      </c>
      <c r="T37" s="14">
        <f t="shared" si="4"/>
        <v>50804.6557539684</v>
      </c>
      <c r="U37" s="14">
        <f t="shared" si="4"/>
        <v>54200.350471882201</v>
      </c>
      <c r="V37" s="14">
        <f t="shared" si="4"/>
        <v>55503.9330521542</v>
      </c>
      <c r="W37" s="14">
        <f t="shared" si="4"/>
        <v>53306.4875350398</v>
      </c>
      <c r="X37" s="14">
        <f t="shared" si="4"/>
        <v>47568.212162911805</v>
      </c>
      <c r="Y37" s="14">
        <f t="shared" si="4"/>
        <v>45029.175992194803</v>
      </c>
      <c r="Z37" s="14">
        <f t="shared" si="4"/>
        <v>48530.209130038791</v>
      </c>
      <c r="AA37" s="14">
        <f t="shared" si="4"/>
        <v>44626.008165964799</v>
      </c>
      <c r="AB37" s="14">
        <f t="shared" si="4"/>
        <v>42812.186318337597</v>
      </c>
      <c r="AC37" s="14">
        <f t="shared" si="4"/>
        <v>42211.232948448</v>
      </c>
      <c r="AD37" s="14">
        <f t="shared" si="4"/>
        <v>41268.29570335969</v>
      </c>
      <c r="AE37" s="14">
        <f t="shared" si="4"/>
        <v>38377.647578749587</v>
      </c>
      <c r="AF37" s="14">
        <f t="shared" si="4"/>
        <v>37653.081277638405</v>
      </c>
      <c r="AG37" s="14">
        <f t="shared" si="4"/>
        <v>36171.092058148024</v>
      </c>
      <c r="AH37" s="14">
        <f t="shared" si="4"/>
        <v>36801.69250510975</v>
      </c>
      <c r="AI37" s="14">
        <f t="shared" si="4"/>
        <v>37559.339161617805</v>
      </c>
      <c r="AJ37" s="14">
        <f t="shared" si="4"/>
        <v>36125.036080177008</v>
      </c>
    </row>
    <row r="38" spans="1:36">
      <c r="D38" t="str">
        <f>D23</f>
        <v>Domestic transport</v>
      </c>
      <c r="E38" s="14">
        <f t="shared" ref="E38:AJ38" si="5">E23</f>
        <v>27834.905553779357</v>
      </c>
      <c r="F38" s="14">
        <f t="shared" si="5"/>
        <v>28363.147997182154</v>
      </c>
      <c r="G38" s="14">
        <f t="shared" si="5"/>
        <v>29842.806876972467</v>
      </c>
      <c r="H38" s="14">
        <f t="shared" si="5"/>
        <v>30698.428404705064</v>
      </c>
      <c r="I38" s="14">
        <f t="shared" si="5"/>
        <v>30080.988607245792</v>
      </c>
      <c r="J38" s="14">
        <f t="shared" si="5"/>
        <v>30513.077171336248</v>
      </c>
      <c r="K38" s="14">
        <f t="shared" si="5"/>
        <v>31889.95066713561</v>
      </c>
      <c r="L38" s="14">
        <f t="shared" si="5"/>
        <v>31794.898132749804</v>
      </c>
      <c r="M38" s="14">
        <f t="shared" si="5"/>
        <v>32475.573025293044</v>
      </c>
      <c r="N38" s="14">
        <f t="shared" si="5"/>
        <v>32985.731412698755</v>
      </c>
      <c r="O38" s="14">
        <f t="shared" si="5"/>
        <v>32986.726988910443</v>
      </c>
      <c r="P38" s="14">
        <f t="shared" si="5"/>
        <v>33296.796607082062</v>
      </c>
      <c r="Q38" s="14">
        <f t="shared" si="5"/>
        <v>34056.091498177528</v>
      </c>
      <c r="R38" s="14">
        <f t="shared" si="5"/>
        <v>34615.804137477004</v>
      </c>
      <c r="S38" s="14">
        <f t="shared" si="5"/>
        <v>35205.531302371535</v>
      </c>
      <c r="T38" s="14">
        <f t="shared" si="5"/>
        <v>35431.525816921181</v>
      </c>
      <c r="U38" s="14">
        <f t="shared" si="5"/>
        <v>36308.113160475732</v>
      </c>
      <c r="V38" s="14">
        <f t="shared" si="5"/>
        <v>35296.455668154435</v>
      </c>
      <c r="W38" s="14">
        <f t="shared" si="5"/>
        <v>35518.745140059444</v>
      </c>
      <c r="X38" s="14">
        <f t="shared" si="5"/>
        <v>33948.410478300124</v>
      </c>
      <c r="Y38" s="14">
        <f t="shared" si="5"/>
        <v>34774.440623832881</v>
      </c>
      <c r="Z38" s="14">
        <f t="shared" si="5"/>
        <v>34671.021987000866</v>
      </c>
      <c r="AA38" s="14">
        <f t="shared" si="5"/>
        <v>33160.063601552509</v>
      </c>
      <c r="AB38" s="14">
        <f t="shared" si="5"/>
        <v>31648.675141238935</v>
      </c>
      <c r="AC38" s="14">
        <f t="shared" si="5"/>
        <v>29081.353055236847</v>
      </c>
      <c r="AD38" s="14">
        <f t="shared" si="5"/>
        <v>29250.56976987419</v>
      </c>
      <c r="AE38" s="14">
        <f t="shared" si="5"/>
        <v>29355.366672607572</v>
      </c>
      <c r="AF38" s="14">
        <f t="shared" si="5"/>
        <v>30160.648000883182</v>
      </c>
      <c r="AG38" s="14">
        <f t="shared" si="5"/>
        <v>30309.434652586529</v>
      </c>
      <c r="AH38" s="14">
        <f t="shared" si="5"/>
        <v>29847.042828775247</v>
      </c>
      <c r="AI38" s="14">
        <f t="shared" si="5"/>
        <v>25355.572648468704</v>
      </c>
      <c r="AJ38" s="14">
        <f t="shared" si="5"/>
        <v>25487.947714167818</v>
      </c>
    </row>
    <row r="39" spans="1:36">
      <c r="D39" t="str">
        <f>D28</f>
        <v>Energy supply</v>
      </c>
      <c r="E39" s="14">
        <f t="shared" ref="E39:AJ40" si="6">E28</f>
        <v>56417.523207640545</v>
      </c>
      <c r="F39" s="14">
        <f t="shared" si="6"/>
        <v>57079.345010438694</v>
      </c>
      <c r="G39" s="14">
        <f t="shared" si="6"/>
        <v>56977.892598493541</v>
      </c>
      <c r="H39" s="14">
        <f t="shared" si="6"/>
        <v>59287.028964588295</v>
      </c>
      <c r="I39" s="14">
        <f t="shared" si="6"/>
        <v>63200.927269693348</v>
      </c>
      <c r="J39" s="14">
        <f t="shared" si="6"/>
        <v>65430.408985441522</v>
      </c>
      <c r="K39" s="14">
        <f t="shared" si="6"/>
        <v>66250.658109059295</v>
      </c>
      <c r="L39" s="14">
        <f t="shared" si="6"/>
        <v>66253.528653365836</v>
      </c>
      <c r="M39" s="14">
        <f t="shared" si="6"/>
        <v>68455.744373248483</v>
      </c>
      <c r="N39" s="14">
        <f t="shared" si="6"/>
        <v>64439.888520087108</v>
      </c>
      <c r="O39" s="14">
        <f t="shared" si="6"/>
        <v>66035.732086494085</v>
      </c>
      <c r="P39" s="14">
        <f t="shared" si="6"/>
        <v>69829.364183211102</v>
      </c>
      <c r="Q39" s="14">
        <f t="shared" si="6"/>
        <v>69992.95580642097</v>
      </c>
      <c r="R39" s="14">
        <f t="shared" si="6"/>
        <v>71361.870876605521</v>
      </c>
      <c r="S39" s="14">
        <f t="shared" si="6"/>
        <v>72955.218490213665</v>
      </c>
      <c r="T39" s="14">
        <f t="shared" si="6"/>
        <v>70351.901508350114</v>
      </c>
      <c r="U39" s="14">
        <f t="shared" si="6"/>
        <v>65338.146829685873</v>
      </c>
      <c r="V39" s="14">
        <f t="shared" si="6"/>
        <v>68172.224007233061</v>
      </c>
      <c r="W39" s="14">
        <f t="shared" si="6"/>
        <v>68251.40516005503</v>
      </c>
      <c r="X39" s="14">
        <f t="shared" si="6"/>
        <v>67035.516601142634</v>
      </c>
      <c r="Y39" s="14">
        <f t="shared" si="6"/>
        <v>69623.607573268629</v>
      </c>
      <c r="Z39" s="14">
        <f t="shared" si="6"/>
        <v>65329.113916709714</v>
      </c>
      <c r="AA39" s="14">
        <f t="shared" si="6"/>
        <v>61786.915791359672</v>
      </c>
      <c r="AB39" s="14">
        <f t="shared" si="6"/>
        <v>62335.427548639149</v>
      </c>
      <c r="AC39" s="14">
        <f t="shared" si="6"/>
        <v>66371.804491193718</v>
      </c>
      <c r="AD39" s="14">
        <f t="shared" si="6"/>
        <v>71369.154830948566</v>
      </c>
      <c r="AE39" s="14">
        <f t="shared" si="6"/>
        <v>69489.310948000901</v>
      </c>
      <c r="AF39" s="14">
        <f t="shared" si="6"/>
        <v>65032.839520486152</v>
      </c>
      <c r="AG39" s="14">
        <f t="shared" si="6"/>
        <v>61264.017441389398</v>
      </c>
      <c r="AH39" s="14">
        <f t="shared" si="6"/>
        <v>58643.242316989126</v>
      </c>
      <c r="AI39" s="14">
        <f t="shared" si="6"/>
        <v>48678.317919005844</v>
      </c>
      <c r="AJ39" s="14">
        <f t="shared" si="6"/>
        <v>48928.154844453173</v>
      </c>
    </row>
    <row r="40" spans="1:36">
      <c r="D40" t="str">
        <f>D29</f>
        <v>Residential and commercial</v>
      </c>
      <c r="E40" s="14">
        <f t="shared" si="6"/>
        <v>29729.635882825169</v>
      </c>
      <c r="F40" s="14">
        <f t="shared" si="6"/>
        <v>34009.418907437015</v>
      </c>
      <c r="G40" s="14">
        <f t="shared" si="6"/>
        <v>31354.671380728105</v>
      </c>
      <c r="H40" s="14">
        <f t="shared" si="6"/>
        <v>33206.585325662127</v>
      </c>
      <c r="I40" s="14">
        <f t="shared" si="6"/>
        <v>31068.173441781517</v>
      </c>
      <c r="J40" s="14">
        <f t="shared" si="6"/>
        <v>33167.601969689727</v>
      </c>
      <c r="K40" s="14">
        <f t="shared" si="6"/>
        <v>38620.379459076343</v>
      </c>
      <c r="L40" s="14">
        <f t="shared" si="6"/>
        <v>32893.548488049018</v>
      </c>
      <c r="M40" s="14">
        <f t="shared" si="6"/>
        <v>31471.906783619554</v>
      </c>
      <c r="N40" s="14">
        <f t="shared" si="6"/>
        <v>29874.923258318311</v>
      </c>
      <c r="O40" s="14">
        <f t="shared" si="6"/>
        <v>29847.159121751218</v>
      </c>
      <c r="P40" s="14">
        <f t="shared" si="6"/>
        <v>31668.098474583603</v>
      </c>
      <c r="Q40" s="14">
        <f t="shared" si="6"/>
        <v>30485.86190816728</v>
      </c>
      <c r="R40" s="14">
        <f t="shared" si="6"/>
        <v>31627.960956104369</v>
      </c>
      <c r="S40" s="14">
        <f t="shared" si="6"/>
        <v>31346.270439317355</v>
      </c>
      <c r="T40" s="14">
        <f t="shared" si="6"/>
        <v>29583.761660582219</v>
      </c>
      <c r="U40" s="14">
        <f t="shared" si="6"/>
        <v>29693.188052253376</v>
      </c>
      <c r="V40" s="14">
        <f t="shared" si="6"/>
        <v>26603.207803709982</v>
      </c>
      <c r="W40" s="14">
        <f t="shared" si="6"/>
        <v>29669.763590961022</v>
      </c>
      <c r="X40" s="14">
        <f t="shared" si="6"/>
        <v>29684.388675271199</v>
      </c>
      <c r="Y40" s="14">
        <f t="shared" si="6"/>
        <v>34247.763945821775</v>
      </c>
      <c r="Z40" s="14">
        <f t="shared" si="6"/>
        <v>26883.37327063414</v>
      </c>
      <c r="AA40" s="14">
        <f t="shared" si="6"/>
        <v>29066.796436311648</v>
      </c>
      <c r="AB40" s="14">
        <f t="shared" si="6"/>
        <v>30266.130203881919</v>
      </c>
      <c r="AC40" s="14">
        <f t="shared" si="6"/>
        <v>23122.34778064449</v>
      </c>
      <c r="AD40" s="14">
        <f t="shared" si="6"/>
        <v>24638.781554494679</v>
      </c>
      <c r="AE40" s="14">
        <f t="shared" si="6"/>
        <v>25321.713671367386</v>
      </c>
      <c r="AF40" s="14">
        <f t="shared" si="6"/>
        <v>24784.470376449699</v>
      </c>
      <c r="AG40" s="14">
        <f t="shared" si="6"/>
        <v>24419.166563030361</v>
      </c>
      <c r="AH40" s="14">
        <f t="shared" si="6"/>
        <v>23311.133818428541</v>
      </c>
      <c r="AI40" s="14">
        <f t="shared" si="6"/>
        <v>21798.15170582775</v>
      </c>
      <c r="AJ40" s="14">
        <f t="shared" si="6"/>
        <v>24368.044234407447</v>
      </c>
    </row>
    <row r="41" spans="1:36">
      <c r="D41" t="str">
        <f>D22</f>
        <v>Agriculture</v>
      </c>
      <c r="E41" s="14">
        <f t="shared" ref="E41:AJ41" si="7">E22</f>
        <v>25162.319056248427</v>
      </c>
      <c r="F41" s="14">
        <f t="shared" si="7"/>
        <v>25499.473422253825</v>
      </c>
      <c r="G41" s="14">
        <f t="shared" si="7"/>
        <v>25515.810732202131</v>
      </c>
      <c r="H41" s="14">
        <f t="shared" si="7"/>
        <v>25127.592399129731</v>
      </c>
      <c r="I41" s="14">
        <f t="shared" si="7"/>
        <v>24200.144906705973</v>
      </c>
      <c r="J41" s="14">
        <f t="shared" si="7"/>
        <v>24194.720867489319</v>
      </c>
      <c r="K41" s="14">
        <f t="shared" si="7"/>
        <v>23824.577221646687</v>
      </c>
      <c r="L41" s="14">
        <f t="shared" si="7"/>
        <v>22975.438355500351</v>
      </c>
      <c r="M41" s="14">
        <f t="shared" si="7"/>
        <v>22280.343455722832</v>
      </c>
      <c r="N41" s="14">
        <f t="shared" si="7"/>
        <v>21805.422668154373</v>
      </c>
      <c r="O41" s="14">
        <f t="shared" si="7"/>
        <v>20627.759468167009</v>
      </c>
      <c r="P41" s="14">
        <f t="shared" si="7"/>
        <v>20244.320051032413</v>
      </c>
      <c r="Q41" s="14">
        <f t="shared" si="7"/>
        <v>18994.450753005869</v>
      </c>
      <c r="R41" s="14">
        <f t="shared" si="7"/>
        <v>18638.153561750318</v>
      </c>
      <c r="S41" s="14">
        <f t="shared" si="7"/>
        <v>18412.145290798642</v>
      </c>
      <c r="T41" s="14">
        <f t="shared" si="7"/>
        <v>18253.910097872889</v>
      </c>
      <c r="U41" s="14">
        <f t="shared" si="7"/>
        <v>18387.823159945114</v>
      </c>
      <c r="V41" s="14">
        <f t="shared" si="7"/>
        <v>18204.261940104785</v>
      </c>
      <c r="W41" s="14">
        <f t="shared" si="7"/>
        <v>18258.725648444248</v>
      </c>
      <c r="X41" s="14">
        <f t="shared" si="7"/>
        <v>18208.387855620247</v>
      </c>
      <c r="Y41" s="14">
        <f t="shared" si="7"/>
        <v>18221.554971902882</v>
      </c>
      <c r="Z41" s="14">
        <f t="shared" si="7"/>
        <v>17898.837777441597</v>
      </c>
      <c r="AA41" s="14">
        <f t="shared" si="7"/>
        <v>17704.180354195963</v>
      </c>
      <c r="AB41" s="14">
        <f t="shared" si="7"/>
        <v>18204.710224761529</v>
      </c>
      <c r="AC41" s="14">
        <f t="shared" si="7"/>
        <v>18370.128449937438</v>
      </c>
      <c r="AD41" s="14">
        <f t="shared" si="7"/>
        <v>18998.12337857065</v>
      </c>
      <c r="AE41" s="14">
        <f t="shared" si="7"/>
        <v>19262.567151135456</v>
      </c>
      <c r="AF41" s="14">
        <f t="shared" si="7"/>
        <v>19270.673185821252</v>
      </c>
      <c r="AG41" s="14">
        <f t="shared" si="7"/>
        <v>18671.482120734072</v>
      </c>
      <c r="AH41" s="14">
        <f t="shared" si="7"/>
        <v>18446.616534999739</v>
      </c>
      <c r="AI41" s="14">
        <f t="shared" si="7"/>
        <v>18370.394278121807</v>
      </c>
      <c r="AJ41" s="14">
        <f t="shared" si="7"/>
        <v>17974.704875446379</v>
      </c>
    </row>
    <row r="42" spans="1:36">
      <c r="D42" t="str">
        <f>D26</f>
        <v>International Aviation</v>
      </c>
      <c r="E42" s="14">
        <f t="shared" ref="E42:AJ42" si="8">E26</f>
        <v>4639.3867412339996</v>
      </c>
      <c r="F42" s="14">
        <f t="shared" si="8"/>
        <v>4936.3971727560001</v>
      </c>
      <c r="G42" s="14">
        <f t="shared" si="8"/>
        <v>5760.2373511619999</v>
      </c>
      <c r="H42" s="14">
        <f t="shared" si="8"/>
        <v>6305.3597540640003</v>
      </c>
      <c r="I42" s="14">
        <f t="shared" si="8"/>
        <v>6639.065184611999</v>
      </c>
      <c r="J42" s="14">
        <f t="shared" si="8"/>
        <v>7655.9795367299994</v>
      </c>
      <c r="K42" s="14">
        <f t="shared" si="8"/>
        <v>8223.8102804760001</v>
      </c>
      <c r="L42" s="14">
        <f t="shared" si="8"/>
        <v>8873.4894561599995</v>
      </c>
      <c r="M42" s="14">
        <f t="shared" si="8"/>
        <v>9375.9467538659901</v>
      </c>
      <c r="N42" s="14">
        <f t="shared" si="8"/>
        <v>9958.7356691339883</v>
      </c>
      <c r="O42" s="14">
        <f t="shared" si="8"/>
        <v>9953.3704083659995</v>
      </c>
      <c r="P42" s="14">
        <f t="shared" si="8"/>
        <v>9694.5592545899999</v>
      </c>
      <c r="Q42" s="14">
        <f t="shared" si="8"/>
        <v>10114.350168804</v>
      </c>
      <c r="R42" s="14">
        <f t="shared" si="8"/>
        <v>9972.399534174001</v>
      </c>
      <c r="S42" s="14">
        <f t="shared" si="8"/>
        <v>10684.738186373999</v>
      </c>
      <c r="T42" s="14">
        <f t="shared" si="8"/>
        <v>10999.806230364</v>
      </c>
      <c r="U42" s="14">
        <f t="shared" si="8"/>
        <v>11149.281392508001</v>
      </c>
      <c r="V42" s="14">
        <f t="shared" si="8"/>
        <v>11218.484481456</v>
      </c>
      <c r="W42" s="14">
        <f t="shared" si="8"/>
        <v>11373.782455811999</v>
      </c>
      <c r="X42" s="14">
        <f t="shared" si="8"/>
        <v>10539.462468989999</v>
      </c>
      <c r="Y42" s="14">
        <f t="shared" si="8"/>
        <v>10284.527966832</v>
      </c>
      <c r="Z42" s="14">
        <f t="shared" si="8"/>
        <v>10705.863900647999</v>
      </c>
      <c r="AA42" s="14">
        <f t="shared" si="8"/>
        <v>10289.163025637999</v>
      </c>
      <c r="AB42" s="14">
        <f t="shared" si="8"/>
        <v>10511.999980608</v>
      </c>
      <c r="AC42" s="14">
        <f t="shared" si="8"/>
        <v>10909.023009611999</v>
      </c>
      <c r="AD42" s="14">
        <f t="shared" si="8"/>
        <v>11466.737478965999</v>
      </c>
      <c r="AE42" s="14">
        <f t="shared" si="8"/>
        <v>11764.525121160001</v>
      </c>
      <c r="AF42" s="14">
        <f t="shared" si="8"/>
        <v>12105.632856576</v>
      </c>
      <c r="AG42" s="14">
        <f t="shared" si="8"/>
        <v>12250.767547830001</v>
      </c>
      <c r="AH42" s="14">
        <f t="shared" si="8"/>
        <v>11980.223016704329</v>
      </c>
      <c r="AI42" s="14">
        <f t="shared" si="8"/>
        <v>6681.8649803244361</v>
      </c>
      <c r="AJ42" s="14">
        <f t="shared" si="8"/>
        <v>7347.9282745250412</v>
      </c>
    </row>
    <row r="43" spans="1:36">
      <c r="D43" t="str">
        <f>D31</f>
        <v>Other combustion</v>
      </c>
      <c r="E43" s="14">
        <f t="shared" ref="E43:AJ43" si="9">E31</f>
        <v>11185.59823151743</v>
      </c>
      <c r="F43" s="14">
        <f t="shared" si="9"/>
        <v>12137.242476852858</v>
      </c>
      <c r="G43" s="14">
        <f t="shared" si="9"/>
        <v>11794.904647426752</v>
      </c>
      <c r="H43" s="14">
        <f t="shared" si="9"/>
        <v>12196.413345816663</v>
      </c>
      <c r="I43" s="14">
        <f t="shared" si="9"/>
        <v>11621.491343784586</v>
      </c>
      <c r="J43" s="14">
        <f t="shared" si="9"/>
        <v>11831.668516697147</v>
      </c>
      <c r="K43" s="14">
        <f t="shared" si="9"/>
        <v>12643.992762689353</v>
      </c>
      <c r="L43" s="14">
        <f t="shared" si="9"/>
        <v>11172.006278376504</v>
      </c>
      <c r="M43" s="14">
        <f t="shared" si="9"/>
        <v>11010.99595050835</v>
      </c>
      <c r="N43" s="14">
        <f t="shared" si="9"/>
        <v>10829.656682032803</v>
      </c>
      <c r="O43" s="14">
        <f t="shared" si="9"/>
        <v>10910.794302287155</v>
      </c>
      <c r="P43" s="14">
        <f t="shared" si="9"/>
        <v>10601.34927086726</v>
      </c>
      <c r="Q43" s="14">
        <f t="shared" si="9"/>
        <v>9835.4218615338941</v>
      </c>
      <c r="R43" s="14">
        <f t="shared" si="9"/>
        <v>9779.1187762260342</v>
      </c>
      <c r="S43" s="14">
        <f t="shared" si="9"/>
        <v>9867.9519752666783</v>
      </c>
      <c r="T43" s="14">
        <f t="shared" si="9"/>
        <v>10296.024965643159</v>
      </c>
      <c r="U43" s="14">
        <f t="shared" si="9"/>
        <v>9705.9945793917395</v>
      </c>
      <c r="V43" s="14">
        <f t="shared" si="9"/>
        <v>10424.53292337795</v>
      </c>
      <c r="W43" s="14">
        <f t="shared" si="9"/>
        <v>11473.143587656517</v>
      </c>
      <c r="X43" s="14">
        <f t="shared" si="9"/>
        <v>11452.578270235297</v>
      </c>
      <c r="Y43" s="14">
        <f t="shared" si="9"/>
        <v>13278.193055342668</v>
      </c>
      <c r="Z43" s="14">
        <f t="shared" si="9"/>
        <v>11965.476655275645</v>
      </c>
      <c r="AA43" s="14">
        <f t="shared" si="9"/>
        <v>11684.681023992194</v>
      </c>
      <c r="AB43" s="14">
        <f t="shared" si="9"/>
        <v>11611.951062170989</v>
      </c>
      <c r="AC43" s="14">
        <f t="shared" si="9"/>
        <v>10333.890606271552</v>
      </c>
      <c r="AD43" s="14">
        <f t="shared" si="9"/>
        <v>10730.763419405997</v>
      </c>
      <c r="AE43" s="14">
        <f t="shared" si="9"/>
        <v>10544.278636673833</v>
      </c>
      <c r="AF43" s="14">
        <f t="shared" si="9"/>
        <v>10636.756207395665</v>
      </c>
      <c r="AG43" s="14">
        <f t="shared" si="9"/>
        <v>11047.644775484889</v>
      </c>
      <c r="AH43" s="14">
        <f t="shared" si="9"/>
        <v>11052.73825826036</v>
      </c>
      <c r="AI43" s="14">
        <f t="shared" si="9"/>
        <v>10801.28670889177</v>
      </c>
      <c r="AJ43" s="14">
        <f t="shared" si="9"/>
        <v>11285.303572911978</v>
      </c>
    </row>
    <row r="44" spans="1:36">
      <c r="D44" t="str">
        <f>D25</f>
        <v>Waste</v>
      </c>
      <c r="E44" s="14">
        <f t="shared" ref="E44:AJ45" si="10">E25</f>
        <v>16485.714785373446</v>
      </c>
      <c r="F44" s="14">
        <f t="shared" si="10"/>
        <v>16631.070741503212</v>
      </c>
      <c r="G44" s="14">
        <f t="shared" si="10"/>
        <v>16335.725880795317</v>
      </c>
      <c r="H44" s="14">
        <f t="shared" si="10"/>
        <v>15939.631003505485</v>
      </c>
      <c r="I44" s="14">
        <f t="shared" si="10"/>
        <v>15364.980414741114</v>
      </c>
      <c r="J44" s="14">
        <f t="shared" si="10"/>
        <v>14592.207480519904</v>
      </c>
      <c r="K44" s="14">
        <f t="shared" si="10"/>
        <v>14142.594373963171</v>
      </c>
      <c r="L44" s="14">
        <f t="shared" si="10"/>
        <v>13727.748049692169</v>
      </c>
      <c r="M44" s="14">
        <f t="shared" si="10"/>
        <v>13199.693083822091</v>
      </c>
      <c r="N44" s="14">
        <f t="shared" si="10"/>
        <v>12159.310851508988</v>
      </c>
      <c r="O44" s="14">
        <f t="shared" si="10"/>
        <v>11486.72581554801</v>
      </c>
      <c r="P44" s="14">
        <f t="shared" si="10"/>
        <v>10874.396456117021</v>
      </c>
      <c r="Q44" s="14">
        <f t="shared" si="10"/>
        <v>10334.861540865793</v>
      </c>
      <c r="R44" s="14">
        <f t="shared" si="10"/>
        <v>9690.6677829339915</v>
      </c>
      <c r="S44" s="14">
        <f t="shared" si="10"/>
        <v>9322.9404407189249</v>
      </c>
      <c r="T44" s="14">
        <f t="shared" si="10"/>
        <v>7634.1795176446121</v>
      </c>
      <c r="U44" s="14">
        <f t="shared" si="10"/>
        <v>7122.1018379498746</v>
      </c>
      <c r="V44" s="14">
        <f t="shared" si="10"/>
        <v>6705.8146624400915</v>
      </c>
      <c r="W44" s="14">
        <f t="shared" si="10"/>
        <v>6325.1314275669465</v>
      </c>
      <c r="X44" s="14">
        <f t="shared" si="10"/>
        <v>6076.506676655873</v>
      </c>
      <c r="Y44" s="14">
        <f t="shared" si="10"/>
        <v>5705.7911260064338</v>
      </c>
      <c r="Z44" s="14">
        <f t="shared" si="10"/>
        <v>5413.4831238944289</v>
      </c>
      <c r="AA44" s="14">
        <f t="shared" si="10"/>
        <v>5148.1420892118094</v>
      </c>
      <c r="AB44" s="14">
        <f t="shared" si="10"/>
        <v>4908.869822453441</v>
      </c>
      <c r="AC44" s="14">
        <f t="shared" si="10"/>
        <v>4652.9676378415033</v>
      </c>
      <c r="AD44" s="14">
        <f t="shared" si="10"/>
        <v>4418.984960867363</v>
      </c>
      <c r="AE44" s="14">
        <f t="shared" si="10"/>
        <v>4256.555345194326</v>
      </c>
      <c r="AF44" s="14">
        <f t="shared" si="10"/>
        <v>4030.6600195885121</v>
      </c>
      <c r="AG44" s="14">
        <f t="shared" si="10"/>
        <v>3933.4554764866639</v>
      </c>
      <c r="AH44" s="14">
        <f t="shared" si="10"/>
        <v>3805.7262100620715</v>
      </c>
      <c r="AI44" s="14">
        <f t="shared" si="10"/>
        <v>3620.7715099732527</v>
      </c>
      <c r="AJ44" s="14">
        <f t="shared" si="10"/>
        <v>3510.2342869056074</v>
      </c>
    </row>
    <row r="45" spans="1:36">
      <c r="D45" t="s">
        <v>627</v>
      </c>
      <c r="E45" s="14">
        <f t="shared" si="10"/>
        <v>4639.3867412339996</v>
      </c>
      <c r="F45" s="14">
        <f t="shared" si="10"/>
        <v>4936.3971727560001</v>
      </c>
      <c r="G45" s="14">
        <f t="shared" si="10"/>
        <v>5760.2373511619999</v>
      </c>
      <c r="H45" s="14">
        <f t="shared" si="10"/>
        <v>6305.3597540640003</v>
      </c>
      <c r="I45" s="14">
        <f t="shared" si="10"/>
        <v>6639.065184611999</v>
      </c>
      <c r="J45" s="14">
        <f t="shared" si="10"/>
        <v>7655.9795367299994</v>
      </c>
      <c r="K45" s="14">
        <f t="shared" si="10"/>
        <v>8223.8102804760001</v>
      </c>
      <c r="L45" s="14">
        <f t="shared" si="10"/>
        <v>8873.4894561599995</v>
      </c>
      <c r="M45" s="14">
        <f t="shared" si="10"/>
        <v>9375.9467538659901</v>
      </c>
      <c r="N45" s="14">
        <f t="shared" si="10"/>
        <v>9958.7356691339883</v>
      </c>
      <c r="O45" s="14">
        <f t="shared" si="10"/>
        <v>9953.3704083659995</v>
      </c>
      <c r="P45" s="14">
        <f t="shared" si="10"/>
        <v>9694.5592545899999</v>
      </c>
      <c r="Q45" s="14">
        <f t="shared" si="10"/>
        <v>10114.350168804</v>
      </c>
      <c r="R45" s="14">
        <f t="shared" si="10"/>
        <v>9972.399534174001</v>
      </c>
      <c r="S45" s="14">
        <f t="shared" si="10"/>
        <v>10684.738186373999</v>
      </c>
      <c r="T45" s="14">
        <f t="shared" si="10"/>
        <v>10999.806230364</v>
      </c>
      <c r="U45" s="14">
        <f t="shared" si="10"/>
        <v>11149.281392508001</v>
      </c>
      <c r="V45" s="14">
        <f t="shared" si="10"/>
        <v>11218.484481456</v>
      </c>
      <c r="W45" s="14">
        <f t="shared" si="10"/>
        <v>11373.782455811999</v>
      </c>
      <c r="X45" s="14">
        <f t="shared" si="10"/>
        <v>10539.462468989999</v>
      </c>
      <c r="Y45" s="14">
        <f t="shared" si="10"/>
        <v>10284.527966832</v>
      </c>
      <c r="Z45" s="14">
        <f t="shared" si="10"/>
        <v>10705.863900647999</v>
      </c>
      <c r="AA45" s="14">
        <f t="shared" si="10"/>
        <v>10289.163025637999</v>
      </c>
      <c r="AB45" s="14">
        <f t="shared" si="10"/>
        <v>10511.999980608</v>
      </c>
      <c r="AC45" s="14">
        <f t="shared" si="10"/>
        <v>10909.023009611999</v>
      </c>
      <c r="AD45" s="14">
        <f t="shared" si="10"/>
        <v>11466.737478965999</v>
      </c>
      <c r="AE45" s="14">
        <f t="shared" si="10"/>
        <v>11764.525121160001</v>
      </c>
      <c r="AF45" s="14">
        <f t="shared" si="10"/>
        <v>12105.632856576</v>
      </c>
      <c r="AG45" s="14">
        <f t="shared" si="10"/>
        <v>12250.767547830001</v>
      </c>
      <c r="AH45" s="14">
        <f t="shared" si="10"/>
        <v>11980.223016704329</v>
      </c>
      <c r="AI45" s="14">
        <f t="shared" si="10"/>
        <v>6681.8649803244361</v>
      </c>
      <c r="AJ45" s="14">
        <f t="shared" si="10"/>
        <v>7347.9282745250412</v>
      </c>
    </row>
  </sheetData>
  <mergeCells count="3">
    <mergeCell ref="C22:C31"/>
    <mergeCell ref="B22:B31"/>
    <mergeCell ref="A22:A31"/>
  </mergeCells>
  <pageMargins left="0.7" right="0.7" top="0.75" bottom="0.75" header="0.3" footer="0.3"/>
  <legacyDrawing r:id="rId1"/>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C754EB-4D13-40BF-AE9F-73524D946BFD}">
  <dimension ref="A1:AJ46"/>
  <sheetViews>
    <sheetView zoomScale="59" zoomScaleNormal="59" workbookViewId="0">
      <selection activeCell="E51" sqref="E51"/>
    </sheetView>
  </sheetViews>
  <sheetFormatPr defaultRowHeight="14.4"/>
  <cols>
    <col min="1" max="1" width="35.5546875" bestFit="1" customWidth="1"/>
    <col min="2" max="2" width="24.33203125" bestFit="1" customWidth="1"/>
    <col min="3" max="3" width="16.44140625" style="32" customWidth="1"/>
    <col min="4" max="4" width="13.21875" customWidth="1"/>
    <col min="5" max="5" width="17.109375" bestFit="1" customWidth="1"/>
  </cols>
  <sheetData>
    <row r="1" spans="1:5">
      <c r="B1">
        <v>1000</v>
      </c>
    </row>
    <row r="3" spans="1:5" ht="15" thickBot="1">
      <c r="B3" t="s">
        <v>167</v>
      </c>
    </row>
    <row r="4" spans="1:5" ht="29.4" thickBot="1">
      <c r="A4" s="67" t="s">
        <v>184</v>
      </c>
      <c r="B4" s="67">
        <v>2019</v>
      </c>
      <c r="C4" s="140" t="s">
        <v>485</v>
      </c>
      <c r="D4" s="62" t="s">
        <v>486</v>
      </c>
      <c r="E4" s="135" t="s">
        <v>499</v>
      </c>
    </row>
    <row r="5" spans="1:5">
      <c r="A5" s="16" t="s">
        <v>487</v>
      </c>
      <c r="B5" s="136">
        <f t="shared" ref="B5:B6" si="0">AH35/$B$1</f>
        <v>10.817816158602982</v>
      </c>
      <c r="C5" s="138">
        <f t="shared" ref="C5:C15" si="1">B5/$B$16</f>
        <v>0.12593516922681941</v>
      </c>
      <c r="D5" s="105">
        <v>0.1</v>
      </c>
      <c r="E5" s="129">
        <v>1</v>
      </c>
    </row>
    <row r="6" spans="1:5">
      <c r="A6" s="16" t="s">
        <v>488</v>
      </c>
      <c r="B6" s="136">
        <f t="shared" si="0"/>
        <v>16.52004115155643</v>
      </c>
      <c r="C6" s="138">
        <f t="shared" si="1"/>
        <v>0.19231739082576077</v>
      </c>
      <c r="D6" s="105">
        <v>0.1</v>
      </c>
      <c r="E6" s="129">
        <v>1</v>
      </c>
    </row>
    <row r="7" spans="1:5">
      <c r="A7" s="16" t="s">
        <v>489</v>
      </c>
      <c r="B7" s="136">
        <f>AH37/$B$1</f>
        <v>4.8852441172241863E-2</v>
      </c>
      <c r="C7" s="138">
        <f t="shared" si="1"/>
        <v>5.6871371781234102E-4</v>
      </c>
      <c r="D7" s="105">
        <v>0.1</v>
      </c>
      <c r="E7" s="129">
        <v>1</v>
      </c>
    </row>
    <row r="8" spans="1:5">
      <c r="A8" s="16" t="s">
        <v>490</v>
      </c>
      <c r="B8" s="136">
        <f t="shared" ref="B8:B15" si="2">AH38/$B$1</f>
        <v>24.471819543776903</v>
      </c>
      <c r="C8" s="138">
        <f t="shared" si="1"/>
        <v>0.28488769732723246</v>
      </c>
      <c r="D8" s="105">
        <v>0.1</v>
      </c>
      <c r="E8" s="129">
        <v>1</v>
      </c>
    </row>
    <row r="9" spans="1:5">
      <c r="A9" s="16" t="s">
        <v>491</v>
      </c>
      <c r="B9" s="136">
        <f t="shared" si="2"/>
        <v>10.544029243357787</v>
      </c>
      <c r="C9" s="138">
        <f t="shared" si="1"/>
        <v>0.12274788992774643</v>
      </c>
      <c r="D9" s="105">
        <v>0.1</v>
      </c>
      <c r="E9" s="129">
        <v>1</v>
      </c>
    </row>
    <row r="10" spans="1:5">
      <c r="A10" s="16" t="s">
        <v>492</v>
      </c>
      <c r="B10" s="136">
        <f t="shared" si="2"/>
        <v>8.089170021498747</v>
      </c>
      <c r="C10" s="138">
        <f t="shared" si="1"/>
        <v>9.4169745596186571E-2</v>
      </c>
      <c r="D10" s="105">
        <v>0.1</v>
      </c>
      <c r="E10" s="129">
        <v>1</v>
      </c>
    </row>
    <row r="11" spans="1:5">
      <c r="A11" s="16" t="s">
        <v>493</v>
      </c>
      <c r="B11" s="136">
        <f t="shared" si="2"/>
        <v>7.2212124079707571</v>
      </c>
      <c r="C11" s="138">
        <f t="shared" si="1"/>
        <v>8.4065452147418118E-2</v>
      </c>
      <c r="D11" s="105">
        <v>0.1</v>
      </c>
      <c r="E11" s="129">
        <v>1</v>
      </c>
    </row>
    <row r="12" spans="1:5">
      <c r="A12" s="16" t="s">
        <v>494</v>
      </c>
      <c r="B12" s="136">
        <f t="shared" si="2"/>
        <v>2.928445889383116</v>
      </c>
      <c r="C12" s="138">
        <f t="shared" si="1"/>
        <v>3.4091384364834006E-2</v>
      </c>
      <c r="D12" s="105">
        <v>0.1</v>
      </c>
      <c r="E12" s="129">
        <v>1</v>
      </c>
    </row>
    <row r="13" spans="1:5">
      <c r="A13" s="16" t="s">
        <v>495</v>
      </c>
      <c r="B13" s="136">
        <f t="shared" si="2"/>
        <v>1.0146329781884813</v>
      </c>
      <c r="C13" s="138">
        <f t="shared" si="1"/>
        <v>1.1811808773405839E-2</v>
      </c>
      <c r="D13" s="105">
        <v>0.1</v>
      </c>
      <c r="E13" s="129">
        <v>1</v>
      </c>
    </row>
    <row r="14" spans="1:5">
      <c r="A14" s="16" t="s">
        <v>496</v>
      </c>
      <c r="B14" s="136">
        <f t="shared" si="2"/>
        <v>1.3154161351101366</v>
      </c>
      <c r="C14" s="138">
        <f t="shared" si="1"/>
        <v>1.5313363727950138E-2</v>
      </c>
      <c r="D14" s="105">
        <v>0.1</v>
      </c>
      <c r="E14" s="129">
        <v>1</v>
      </c>
    </row>
    <row r="15" spans="1:5">
      <c r="A15" s="16" t="s">
        <v>497</v>
      </c>
      <c r="B15" s="136">
        <f t="shared" si="2"/>
        <v>2.928445889383116</v>
      </c>
      <c r="C15" s="138">
        <f t="shared" si="1"/>
        <v>3.4091384364834006E-2</v>
      </c>
      <c r="D15" s="105">
        <v>0.1</v>
      </c>
      <c r="E15" s="129">
        <v>1</v>
      </c>
    </row>
    <row r="16" spans="1:5">
      <c r="A16" s="16" t="s">
        <v>498</v>
      </c>
      <c r="B16" s="136">
        <f>SUM(B5:B15)</f>
        <v>85.89988186000069</v>
      </c>
      <c r="C16" s="138">
        <f>B16/$B$16</f>
        <v>1</v>
      </c>
      <c r="D16" s="105"/>
      <c r="E16" s="129">
        <v>1</v>
      </c>
    </row>
    <row r="17" spans="1:36" ht="15" thickBot="1">
      <c r="A17" s="17"/>
      <c r="B17" s="57"/>
      <c r="C17" s="139">
        <f>SUM(C5:C15)</f>
        <v>1</v>
      </c>
      <c r="D17" s="57"/>
      <c r="E17" s="132"/>
    </row>
    <row r="19" spans="1:36">
      <c r="H19" s="35"/>
    </row>
    <row r="20" spans="1:36" ht="15" thickBot="1">
      <c r="H20" s="35"/>
    </row>
    <row r="21" spans="1:36" s="98" customFormat="1">
      <c r="A21" s="89"/>
      <c r="B21" s="90"/>
      <c r="C21" s="90"/>
      <c r="D21" s="90"/>
      <c r="E21" s="91" t="s">
        <v>633</v>
      </c>
      <c r="F21" s="91" t="s">
        <v>634</v>
      </c>
      <c r="G21" s="91" t="s">
        <v>635</v>
      </c>
      <c r="H21" s="91" t="s">
        <v>636</v>
      </c>
      <c r="I21" s="91" t="s">
        <v>637</v>
      </c>
      <c r="J21" s="91" t="s">
        <v>638</v>
      </c>
      <c r="K21" s="91" t="s">
        <v>639</v>
      </c>
      <c r="L21" s="91" t="s">
        <v>640</v>
      </c>
      <c r="M21" s="91" t="s">
        <v>641</v>
      </c>
      <c r="N21" s="91" t="s">
        <v>642</v>
      </c>
      <c r="O21" s="91" t="s">
        <v>643</v>
      </c>
      <c r="P21" s="91" t="s">
        <v>644</v>
      </c>
      <c r="Q21" s="91" t="s">
        <v>645</v>
      </c>
      <c r="R21" s="91" t="s">
        <v>646</v>
      </c>
      <c r="S21" s="91" t="s">
        <v>647</v>
      </c>
      <c r="T21" s="91" t="s">
        <v>648</v>
      </c>
      <c r="U21" s="91" t="s">
        <v>649</v>
      </c>
      <c r="V21" s="91" t="s">
        <v>650</v>
      </c>
      <c r="W21" s="91" t="s">
        <v>651</v>
      </c>
      <c r="X21" s="91" t="s">
        <v>652</v>
      </c>
      <c r="Y21" s="91" t="s">
        <v>43</v>
      </c>
      <c r="Z21" s="91" t="s">
        <v>44</v>
      </c>
      <c r="AA21" s="91" t="s">
        <v>45</v>
      </c>
      <c r="AB21" s="91" t="s">
        <v>46</v>
      </c>
      <c r="AC21" s="91" t="s">
        <v>47</v>
      </c>
      <c r="AD21" s="91" t="s">
        <v>48</v>
      </c>
      <c r="AE21" s="91" t="s">
        <v>49</v>
      </c>
      <c r="AF21" s="91" t="s">
        <v>50</v>
      </c>
      <c r="AG21" s="91" t="s">
        <v>51</v>
      </c>
      <c r="AH21" s="91" t="s">
        <v>52</v>
      </c>
      <c r="AI21" s="91" t="s">
        <v>653</v>
      </c>
      <c r="AJ21" s="91" t="s">
        <v>654</v>
      </c>
    </row>
    <row r="22" spans="1:36" s="99" customFormat="1" ht="14.4" customHeight="1">
      <c r="A22" s="167" t="s">
        <v>655</v>
      </c>
      <c r="B22" s="166" t="s">
        <v>656</v>
      </c>
      <c r="C22" s="166" t="s">
        <v>33</v>
      </c>
      <c r="D22" s="84" t="s">
        <v>657</v>
      </c>
      <c r="E22" s="85">
        <v>8399.7092240518577</v>
      </c>
      <c r="F22" s="85">
        <v>8310.5996527402203</v>
      </c>
      <c r="G22" s="85">
        <v>7968.4425154183873</v>
      </c>
      <c r="H22" s="85">
        <v>8073.1525983627125</v>
      </c>
      <c r="I22" s="85">
        <v>8035.8027190087696</v>
      </c>
      <c r="J22" s="85">
        <v>8130.4418844947249</v>
      </c>
      <c r="K22" s="85">
        <v>7994.7664648667842</v>
      </c>
      <c r="L22" s="85">
        <v>7935.8395337279289</v>
      </c>
      <c r="M22" s="85">
        <v>7911.0222477123825</v>
      </c>
      <c r="N22" s="85">
        <v>7787.0824368679305</v>
      </c>
      <c r="O22" s="85">
        <v>7643.6267612683632</v>
      </c>
      <c r="P22" s="85">
        <v>7561.7588927774541</v>
      </c>
      <c r="Q22" s="85">
        <v>7439.385119695743</v>
      </c>
      <c r="R22" s="85">
        <v>7286.3409810918556</v>
      </c>
      <c r="S22" s="85">
        <v>7249.7481523226079</v>
      </c>
      <c r="T22" s="85">
        <v>7181.2266158734883</v>
      </c>
      <c r="U22" s="85">
        <v>7153.3024565678988</v>
      </c>
      <c r="V22" s="85">
        <v>7201.5859239540905</v>
      </c>
      <c r="W22" s="85">
        <v>7300.4156982891236</v>
      </c>
      <c r="X22" s="85">
        <v>7325.9905080123781</v>
      </c>
      <c r="Y22" s="85">
        <v>7188.1765623253923</v>
      </c>
      <c r="Z22" s="85">
        <v>7265.4661197961268</v>
      </c>
      <c r="AA22" s="85">
        <v>7212.4207299512655</v>
      </c>
      <c r="AB22" s="85">
        <v>7211.1666793944496</v>
      </c>
      <c r="AC22" s="85">
        <v>7346.2209188833449</v>
      </c>
      <c r="AD22" s="85">
        <v>7375.9956564985077</v>
      </c>
      <c r="AE22" s="85">
        <v>7488.8189269982986</v>
      </c>
      <c r="AF22" s="85">
        <v>7444.1319933132827</v>
      </c>
      <c r="AG22" s="85">
        <v>7330.2046015275664</v>
      </c>
      <c r="AH22" s="85">
        <v>7221.2124079707573</v>
      </c>
      <c r="AI22" s="85">
        <v>7197.4560352765393</v>
      </c>
      <c r="AJ22" s="85">
        <v>7221.1634231927501</v>
      </c>
    </row>
    <row r="23" spans="1:36" s="99" customFormat="1">
      <c r="A23" s="167"/>
      <c r="B23" s="166"/>
      <c r="C23" s="166"/>
      <c r="D23" s="84" t="s">
        <v>620</v>
      </c>
      <c r="E23" s="85">
        <v>13951.910504918596</v>
      </c>
      <c r="F23" s="85">
        <v>15429.497233590724</v>
      </c>
      <c r="G23" s="85">
        <v>15395.818423621995</v>
      </c>
      <c r="H23" s="85">
        <v>15523.148780114381</v>
      </c>
      <c r="I23" s="85">
        <v>15567.065774933431</v>
      </c>
      <c r="J23" s="85">
        <v>15846.727685569724</v>
      </c>
      <c r="K23" s="85">
        <v>17399.68496742037</v>
      </c>
      <c r="L23" s="85">
        <v>16410.586713789744</v>
      </c>
      <c r="M23" s="85">
        <v>18516.200811278599</v>
      </c>
      <c r="N23" s="85">
        <v>17980.230487185316</v>
      </c>
      <c r="O23" s="85">
        <v>18792.052592662083</v>
      </c>
      <c r="P23" s="85">
        <v>20285.534430930082</v>
      </c>
      <c r="Q23" s="85">
        <v>22199.11708851155</v>
      </c>
      <c r="R23" s="85">
        <v>24055.270962245533</v>
      </c>
      <c r="S23" s="85">
        <v>24573.614308922617</v>
      </c>
      <c r="T23" s="85">
        <v>24928.376595191283</v>
      </c>
      <c r="U23" s="85">
        <v>23662.730665919662</v>
      </c>
      <c r="V23" s="85">
        <v>23886.709320138223</v>
      </c>
      <c r="W23" s="85">
        <v>22415.945412934263</v>
      </c>
      <c r="X23" s="85">
        <v>21759.122352921924</v>
      </c>
      <c r="Y23" s="85">
        <v>22566.959488943678</v>
      </c>
      <c r="Z23" s="85">
        <v>21916.315736608125</v>
      </c>
      <c r="AA23" s="85">
        <v>21732.298435436562</v>
      </c>
      <c r="AB23" s="85">
        <v>22911.175985226801</v>
      </c>
      <c r="AC23" s="85">
        <v>22225.639571870961</v>
      </c>
      <c r="AD23" s="85">
        <v>22702.119137046677</v>
      </c>
      <c r="AE23" s="85">
        <v>23554.968735537648</v>
      </c>
      <c r="AF23" s="85">
        <v>24304.963500150734</v>
      </c>
      <c r="AG23" s="85">
        <v>24422.257991617353</v>
      </c>
      <c r="AH23" s="85">
        <v>24471.819543776903</v>
      </c>
      <c r="AI23" s="85">
        <v>21155.621208498</v>
      </c>
      <c r="AJ23" s="85">
        <v>21932.189516894232</v>
      </c>
    </row>
    <row r="24" spans="1:36" s="99" customFormat="1">
      <c r="A24" s="167"/>
      <c r="B24" s="166"/>
      <c r="C24" s="166"/>
      <c r="D24" s="84" t="s">
        <v>658</v>
      </c>
      <c r="E24" s="85">
        <v>23224.695994962774</v>
      </c>
      <c r="F24" s="85">
        <v>23594.72779134351</v>
      </c>
      <c r="G24" s="85">
        <v>21245.411894762823</v>
      </c>
      <c r="H24" s="85">
        <v>21452.165678251455</v>
      </c>
      <c r="I24" s="85">
        <v>22931.180158015533</v>
      </c>
      <c r="J24" s="85">
        <v>23671.843300286171</v>
      </c>
      <c r="K24" s="85">
        <v>23731.535300673335</v>
      </c>
      <c r="L24" s="85">
        <v>25902.54145477388</v>
      </c>
      <c r="M24" s="85">
        <v>24138.653145628406</v>
      </c>
      <c r="N24" s="85">
        <v>23217.606057665049</v>
      </c>
      <c r="O24" s="85">
        <v>24431.03733700126</v>
      </c>
      <c r="P24" s="85">
        <v>24388.455350485005</v>
      </c>
      <c r="Q24" s="85">
        <v>25490.688875728025</v>
      </c>
      <c r="R24" s="85">
        <v>25928.805682585</v>
      </c>
      <c r="S24" s="85">
        <v>25816.74699518759</v>
      </c>
      <c r="T24" s="85">
        <v>27013.050789532426</v>
      </c>
      <c r="U24" s="85">
        <v>27369.707295070762</v>
      </c>
      <c r="V24" s="85">
        <v>27673.941804591239</v>
      </c>
      <c r="W24" s="85">
        <v>28398.759375739319</v>
      </c>
      <c r="X24" s="85">
        <v>24537.397989694553</v>
      </c>
      <c r="Y24" s="85">
        <v>27123.079151029619</v>
      </c>
      <c r="Z24" s="85">
        <v>27223.844388917729</v>
      </c>
      <c r="AA24" s="85">
        <v>26722.219689156584</v>
      </c>
      <c r="AB24" s="85">
        <v>26871.419049194476</v>
      </c>
      <c r="AC24" s="85">
        <v>26627.457785529841</v>
      </c>
      <c r="AD24" s="85">
        <v>27003.641248464883</v>
      </c>
      <c r="AE24" s="85">
        <v>27012.202731440404</v>
      </c>
      <c r="AF24" s="85">
        <v>27952.876386328498</v>
      </c>
      <c r="AG24" s="85">
        <v>26428.974219282689</v>
      </c>
      <c r="AH24" s="85">
        <v>27337.857310159412</v>
      </c>
      <c r="AI24" s="85">
        <v>26045.963755923887</v>
      </c>
      <c r="AJ24" s="85">
        <v>27881.835365216986</v>
      </c>
    </row>
    <row r="25" spans="1:36" s="99" customFormat="1">
      <c r="A25" s="167"/>
      <c r="B25" s="166"/>
      <c r="C25" s="166"/>
      <c r="D25" s="84" t="s">
        <v>626</v>
      </c>
      <c r="E25" s="85">
        <v>4367.1841727390874</v>
      </c>
      <c r="F25" s="85">
        <v>4444.7629074393526</v>
      </c>
      <c r="G25" s="85">
        <v>4391.3966408704264</v>
      </c>
      <c r="H25" s="85">
        <v>4361.1876573699965</v>
      </c>
      <c r="I25" s="85">
        <v>4249.0549294471739</v>
      </c>
      <c r="J25" s="85">
        <v>4054.7001950125377</v>
      </c>
      <c r="K25" s="85">
        <v>3841.9285090733661</v>
      </c>
      <c r="L25" s="85">
        <v>3675.7049347599122</v>
      </c>
      <c r="M25" s="85">
        <v>3540.0515376938524</v>
      </c>
      <c r="N25" s="85">
        <v>3404.6334618175297</v>
      </c>
      <c r="O25" s="85">
        <v>3276.956499890528</v>
      </c>
      <c r="P25" s="85">
        <v>3157.3781976922673</v>
      </c>
      <c r="Q25" s="85">
        <v>3144.8256448234115</v>
      </c>
      <c r="R25" s="85">
        <v>3139.0477016591485</v>
      </c>
      <c r="S25" s="85">
        <v>3198.5842143404116</v>
      </c>
      <c r="T25" s="85">
        <v>3041.078810177487</v>
      </c>
      <c r="U25" s="85">
        <v>2905.9757417896326</v>
      </c>
      <c r="V25" s="85">
        <v>2762.3539384147371</v>
      </c>
      <c r="W25" s="85">
        <v>2636.2525858467266</v>
      </c>
      <c r="X25" s="85">
        <v>2449.6106129938407</v>
      </c>
      <c r="Y25" s="85">
        <v>2289.3474480838981</v>
      </c>
      <c r="Z25" s="85">
        <v>2143.4730985375854</v>
      </c>
      <c r="AA25" s="85">
        <v>2016.8182306680835</v>
      </c>
      <c r="AB25" s="85">
        <v>1873.5431527062642</v>
      </c>
      <c r="AC25" s="85">
        <v>1747.4383865655004</v>
      </c>
      <c r="AD25" s="85">
        <v>1644.7422999002758</v>
      </c>
      <c r="AE25" s="85">
        <v>1545.9579100010685</v>
      </c>
      <c r="AF25" s="85">
        <v>1456.9290656289734</v>
      </c>
      <c r="AG25" s="85">
        <v>1373.160272478965</v>
      </c>
      <c r="AH25" s="85">
        <v>1315.4161351101366</v>
      </c>
      <c r="AI25" s="85">
        <v>1259.2894544185142</v>
      </c>
      <c r="AJ25" s="85">
        <v>1210.5757646121299</v>
      </c>
    </row>
    <row r="26" spans="1:36" s="99" customFormat="1">
      <c r="A26" s="167"/>
      <c r="B26" s="166"/>
      <c r="C26" s="166"/>
      <c r="D26" s="84" t="s">
        <v>659</v>
      </c>
      <c r="E26" s="85">
        <v>888.82597419018009</v>
      </c>
      <c r="F26" s="85">
        <v>999.31733796970082</v>
      </c>
      <c r="G26" s="85">
        <v>1086.1708976876846</v>
      </c>
      <c r="H26" s="85">
        <v>1152.4459325232781</v>
      </c>
      <c r="I26" s="85">
        <v>1202.1950481736917</v>
      </c>
      <c r="J26" s="85">
        <v>1345.7964755901899</v>
      </c>
      <c r="K26" s="85">
        <v>1487.5606819515101</v>
      </c>
      <c r="L26" s="85">
        <v>1551.3161174557822</v>
      </c>
      <c r="M26" s="85">
        <v>1608.8019235592405</v>
      </c>
      <c r="N26" s="85">
        <v>1576.3821429165089</v>
      </c>
      <c r="O26" s="85">
        <v>1711.4509436390445</v>
      </c>
      <c r="P26" s="85">
        <v>1666.895159642128</v>
      </c>
      <c r="Q26" s="85">
        <v>1555.3454037756933</v>
      </c>
      <c r="R26" s="85">
        <v>1466.7426368416227</v>
      </c>
      <c r="S26" s="85">
        <v>1741.1198738512435</v>
      </c>
      <c r="T26" s="85">
        <v>1978.2761497977895</v>
      </c>
      <c r="U26" s="85">
        <v>2068.1617804886114</v>
      </c>
      <c r="V26" s="85">
        <v>2196.2861032500514</v>
      </c>
      <c r="W26" s="85">
        <v>2202.5632297607131</v>
      </c>
      <c r="X26" s="85">
        <v>1911.3699161161485</v>
      </c>
      <c r="Y26" s="85">
        <v>2068.8802128147458</v>
      </c>
      <c r="Z26" s="85">
        <v>2189.036319200894</v>
      </c>
      <c r="AA26" s="85">
        <v>2092.3860153242267</v>
      </c>
      <c r="AB26" s="85">
        <v>1994.2255689705339</v>
      </c>
      <c r="AC26" s="85">
        <v>1995.5149938703037</v>
      </c>
      <c r="AD26" s="85">
        <v>2146.9253026769929</v>
      </c>
      <c r="AE26" s="85">
        <v>2342.2043617210797</v>
      </c>
      <c r="AF26" s="85">
        <v>2262.7616489927696</v>
      </c>
      <c r="AG26" s="85">
        <v>2548.8875399551948</v>
      </c>
      <c r="AH26" s="85">
        <v>2928.4458893831161</v>
      </c>
      <c r="AI26" s="85">
        <v>1052.0601011525087</v>
      </c>
      <c r="AJ26" s="85">
        <v>1237.2656813624199</v>
      </c>
    </row>
    <row r="27" spans="1:36" s="99" customFormat="1">
      <c r="A27" s="167"/>
      <c r="B27" s="166"/>
      <c r="C27" s="166"/>
      <c r="D27" s="84" t="s">
        <v>660</v>
      </c>
      <c r="E27" s="85">
        <v>51.446517569565493</v>
      </c>
      <c r="F27" s="85">
        <v>44.765370769671797</v>
      </c>
      <c r="G27" s="85">
        <v>43.528342074115436</v>
      </c>
      <c r="H27" s="85">
        <v>44.713731888457474</v>
      </c>
      <c r="I27" s="85">
        <v>56.873951726073692</v>
      </c>
      <c r="J27" s="85">
        <v>64.032505143950175</v>
      </c>
      <c r="K27" s="85">
        <v>65.633411693660165</v>
      </c>
      <c r="L27" s="85">
        <v>64.031793411545522</v>
      </c>
      <c r="M27" s="85">
        <v>69.941059072896849</v>
      </c>
      <c r="N27" s="85">
        <v>69.153002287975482</v>
      </c>
      <c r="O27" s="85">
        <v>75.406766367346805</v>
      </c>
      <c r="P27" s="85">
        <v>79.720059693943185</v>
      </c>
      <c r="Q27" s="85">
        <v>89.631027934591359</v>
      </c>
      <c r="R27" s="85">
        <v>71.427178063633136</v>
      </c>
      <c r="S27" s="85">
        <v>85.243897106140309</v>
      </c>
      <c r="T27" s="85">
        <v>83.348394343792066</v>
      </c>
      <c r="U27" s="85">
        <v>72.53710051759036</v>
      </c>
      <c r="V27" s="85">
        <v>77.514933363747275</v>
      </c>
      <c r="W27" s="85">
        <v>71.291271424364709</v>
      </c>
      <c r="X27" s="85">
        <v>60.565147478799148</v>
      </c>
      <c r="Y27" s="85">
        <v>71.514176024886311</v>
      </c>
      <c r="Z27" s="85">
        <v>62.89561361893859</v>
      </c>
      <c r="AA27" s="85">
        <v>64.050161290698441</v>
      </c>
      <c r="AB27" s="85">
        <v>68.326264131902562</v>
      </c>
      <c r="AC27" s="85">
        <v>63.188620487146423</v>
      </c>
      <c r="AD27" s="85">
        <v>51.836485921333932</v>
      </c>
      <c r="AE27" s="85">
        <v>56.506846430543163</v>
      </c>
      <c r="AF27" s="85">
        <v>58.416416591485699</v>
      </c>
      <c r="AG27" s="85">
        <v>42.49057736545322</v>
      </c>
      <c r="AH27" s="85">
        <v>48.852441172241861</v>
      </c>
      <c r="AI27" s="85">
        <v>45.78145227020385</v>
      </c>
      <c r="AJ27" s="85">
        <v>65.862738886809353</v>
      </c>
    </row>
    <row r="28" spans="1:36" s="99" customFormat="1">
      <c r="A28" s="167"/>
      <c r="B28" s="166"/>
      <c r="C28" s="166"/>
      <c r="D28" s="84" t="s">
        <v>661</v>
      </c>
      <c r="E28" s="85">
        <v>14781.494529629914</v>
      </c>
      <c r="F28" s="85">
        <v>15420.670496690442</v>
      </c>
      <c r="G28" s="85">
        <v>12223.661404869783</v>
      </c>
      <c r="H28" s="85">
        <v>12263.090348912372</v>
      </c>
      <c r="I28" s="85">
        <v>12426.257799668399</v>
      </c>
      <c r="J28" s="85">
        <v>13563.37789009231</v>
      </c>
      <c r="K28" s="85">
        <v>14463.91223604888</v>
      </c>
      <c r="L28" s="85">
        <v>14554.236873070262</v>
      </c>
      <c r="M28" s="85">
        <v>13639.848959453428</v>
      </c>
      <c r="N28" s="85">
        <v>13169.970695772119</v>
      </c>
      <c r="O28" s="85">
        <v>12851.05246847148</v>
      </c>
      <c r="P28" s="85">
        <v>14260.025973332029</v>
      </c>
      <c r="Q28" s="85">
        <v>13908.266122151164</v>
      </c>
      <c r="R28" s="85">
        <v>16470.96080252355</v>
      </c>
      <c r="S28" s="85">
        <v>16355.090512738512</v>
      </c>
      <c r="T28" s="85">
        <v>16496.705665391411</v>
      </c>
      <c r="U28" s="85">
        <v>15321.225040706284</v>
      </c>
      <c r="V28" s="85">
        <v>14128.142971701503</v>
      </c>
      <c r="W28" s="85">
        <v>13911.79232063067</v>
      </c>
      <c r="X28" s="85">
        <v>12950.762826068816</v>
      </c>
      <c r="Y28" s="85">
        <v>14249.288739408825</v>
      </c>
      <c r="Z28" s="85">
        <v>13903.694619724913</v>
      </c>
      <c r="AA28" s="85">
        <v>12484.686996787816</v>
      </c>
      <c r="AB28" s="85">
        <v>11511.640091724661</v>
      </c>
      <c r="AC28" s="85">
        <v>9857.8766555237253</v>
      </c>
      <c r="AD28" s="85">
        <v>10958.574690441614</v>
      </c>
      <c r="AE28" s="85">
        <v>10710.613405998143</v>
      </c>
      <c r="AF28" s="85">
        <v>11364.569259900683</v>
      </c>
      <c r="AG28" s="85">
        <v>10453.818795665893</v>
      </c>
      <c r="AH28" s="85">
        <v>10544.029243357787</v>
      </c>
      <c r="AI28" s="85">
        <v>9154.9793040611876</v>
      </c>
      <c r="AJ28" s="85">
        <v>9185.9397764042897</v>
      </c>
    </row>
    <row r="29" spans="1:36" s="99" customFormat="1">
      <c r="A29" s="167"/>
      <c r="B29" s="166"/>
      <c r="C29" s="166"/>
      <c r="D29" s="84" t="s">
        <v>662</v>
      </c>
      <c r="E29" s="85">
        <v>12917.922302534284</v>
      </c>
      <c r="F29" s="85">
        <v>14141.919895600277</v>
      </c>
      <c r="G29" s="85">
        <v>13590.616800673944</v>
      </c>
      <c r="H29" s="85">
        <v>13619.154967803031</v>
      </c>
      <c r="I29" s="85">
        <v>12351.668550890376</v>
      </c>
      <c r="J29" s="85">
        <v>13543.774318947937</v>
      </c>
      <c r="K29" s="85">
        <v>14470.47877389427</v>
      </c>
      <c r="L29" s="85">
        <v>12987.547748889781</v>
      </c>
      <c r="M29" s="85">
        <v>13017.252150116725</v>
      </c>
      <c r="N29" s="85">
        <v>13611.786672942635</v>
      </c>
      <c r="O29" s="85">
        <v>12407.043289975165</v>
      </c>
      <c r="P29" s="85">
        <v>13610.683469935038</v>
      </c>
      <c r="Q29" s="85">
        <v>12882.489173244776</v>
      </c>
      <c r="R29" s="85">
        <v>13565.516587837566</v>
      </c>
      <c r="S29" s="85">
        <v>13027.770884471418</v>
      </c>
      <c r="T29" s="85">
        <v>12740.952583295762</v>
      </c>
      <c r="U29" s="85">
        <v>12604.390473974699</v>
      </c>
      <c r="V29" s="85">
        <v>10616.156769145709</v>
      </c>
      <c r="W29" s="85">
        <v>10927.001942088258</v>
      </c>
      <c r="X29" s="85">
        <v>10069.609928411577</v>
      </c>
      <c r="Y29" s="85">
        <v>10253.931443056154</v>
      </c>
      <c r="Z29" s="85">
        <v>8985.6432521383031</v>
      </c>
      <c r="AA29" s="85">
        <v>8636.1877906530008</v>
      </c>
      <c r="AB29" s="85">
        <v>8878.2361396673641</v>
      </c>
      <c r="AC29" s="85">
        <v>7810.7127088572479</v>
      </c>
      <c r="AD29" s="85">
        <v>8224.7233219056889</v>
      </c>
      <c r="AE29" s="85">
        <v>8455.7789748406994</v>
      </c>
      <c r="AF29" s="85">
        <v>8623.3800514478498</v>
      </c>
      <c r="AG29" s="85">
        <v>7872.1872003531735</v>
      </c>
      <c r="AH29" s="85">
        <v>8089.1700214987468</v>
      </c>
      <c r="AI29" s="85">
        <v>8084.8147788628858</v>
      </c>
      <c r="AJ29" s="85">
        <v>9103.3540425370447</v>
      </c>
    </row>
    <row r="30" spans="1:36" s="99" customFormat="1">
      <c r="A30" s="167"/>
      <c r="B30" s="166"/>
      <c r="C30" s="166"/>
      <c r="D30" s="84" t="s">
        <v>663</v>
      </c>
      <c r="E30" s="85">
        <v>-12207.431103841689</v>
      </c>
      <c r="F30" s="85">
        <v>-19200.713202032148</v>
      </c>
      <c r="G30" s="85">
        <v>-9522.5074011693887</v>
      </c>
      <c r="H30" s="85">
        <v>-17062.216895013054</v>
      </c>
      <c r="I30" s="85">
        <v>-9670.9754140368968</v>
      </c>
      <c r="J30" s="85">
        <v>-19770.866904199927</v>
      </c>
      <c r="K30" s="85">
        <v>-18855.887410622883</v>
      </c>
      <c r="L30" s="85">
        <v>-22678.797161746817</v>
      </c>
      <c r="M30" s="85">
        <v>-19254.137690787993</v>
      </c>
      <c r="N30" s="85">
        <v>-20476.181029111827</v>
      </c>
      <c r="O30" s="85">
        <v>-14284.029082830428</v>
      </c>
      <c r="P30" s="85">
        <v>-29426.638895124826</v>
      </c>
      <c r="Q30" s="85">
        <v>-13184.360657215617</v>
      </c>
      <c r="R30" s="85">
        <v>-15301.515969566894</v>
      </c>
      <c r="S30" s="85">
        <v>-22425.193027458583</v>
      </c>
      <c r="T30" s="85">
        <v>-18418.357842164216</v>
      </c>
      <c r="U30" s="85">
        <v>-9072.8827831396557</v>
      </c>
      <c r="V30" s="85">
        <v>-5682.2098839196815</v>
      </c>
      <c r="W30" s="85">
        <v>-12373.298963367595</v>
      </c>
      <c r="X30" s="85">
        <v>-8048.8944561529324</v>
      </c>
      <c r="Y30" s="85">
        <v>-19759.09884918679</v>
      </c>
      <c r="Z30" s="85">
        <v>-15359.943274601852</v>
      </c>
      <c r="AA30" s="85">
        <v>-5767.4863867796503</v>
      </c>
      <c r="AB30" s="85">
        <v>-6242.3117037229104</v>
      </c>
      <c r="AC30" s="85">
        <v>-7612.2693109862912</v>
      </c>
      <c r="AD30" s="85">
        <v>-6563.0986118274486</v>
      </c>
      <c r="AE30" s="85">
        <v>-6992.7474954391873</v>
      </c>
      <c r="AF30" s="85">
        <v>-3249.4120687460313</v>
      </c>
      <c r="AG30" s="85">
        <v>4920.8839388338265</v>
      </c>
      <c r="AH30" s="85">
        <v>2132.4747159809217</v>
      </c>
      <c r="AI30" s="85">
        <v>-5222.1965853945603</v>
      </c>
      <c r="AJ30" s="85">
        <v>-10401.7000554063</v>
      </c>
    </row>
    <row r="31" spans="1:36" s="99" customFormat="1">
      <c r="A31" s="167"/>
      <c r="B31" s="166"/>
      <c r="C31" s="166"/>
      <c r="D31" s="84" t="s">
        <v>625</v>
      </c>
      <c r="E31" s="85">
        <v>1404.315026262628</v>
      </c>
      <c r="F31" s="85">
        <v>1368.9784361836657</v>
      </c>
      <c r="G31" s="85">
        <v>1327.4613861718533</v>
      </c>
      <c r="H31" s="85">
        <v>1225.9639868957856</v>
      </c>
      <c r="I31" s="85">
        <v>1164.9366288985939</v>
      </c>
      <c r="J31" s="85">
        <v>1142.3726481702251</v>
      </c>
      <c r="K31" s="85">
        <v>1210.6209456680836</v>
      </c>
      <c r="L31" s="85">
        <v>1253.1698290151317</v>
      </c>
      <c r="M31" s="85">
        <v>1249.8715484622005</v>
      </c>
      <c r="N31" s="85">
        <v>1283.8404478664331</v>
      </c>
      <c r="O31" s="85">
        <v>1217.5929090716468</v>
      </c>
      <c r="P31" s="85">
        <v>1250.2109737683245</v>
      </c>
      <c r="Q31" s="85">
        <v>1202.7664437525984</v>
      </c>
      <c r="R31" s="85">
        <v>1190.3606402347491</v>
      </c>
      <c r="S31" s="85">
        <v>1206.3409838887246</v>
      </c>
      <c r="T31" s="85">
        <v>1187.188594771719</v>
      </c>
      <c r="U31" s="85">
        <v>1141.3351789820035</v>
      </c>
      <c r="V31" s="85">
        <v>1109.0601802705626</v>
      </c>
      <c r="W31" s="85">
        <v>1180.6513382698461</v>
      </c>
      <c r="X31" s="85">
        <v>1044.5372451833409</v>
      </c>
      <c r="Y31" s="85">
        <v>1022.5097252242672</v>
      </c>
      <c r="Z31" s="85">
        <v>1067.3189531218436</v>
      </c>
      <c r="AA31" s="85">
        <v>983.69284710009913</v>
      </c>
      <c r="AB31" s="85">
        <v>971.33673378823732</v>
      </c>
      <c r="AC31" s="85">
        <v>1047.315758043608</v>
      </c>
      <c r="AD31" s="85">
        <v>974.6682082691816</v>
      </c>
      <c r="AE31" s="85">
        <v>1052.9232830688661</v>
      </c>
      <c r="AF31" s="85">
        <v>985.64199941064965</v>
      </c>
      <c r="AG31" s="85">
        <v>973.77184366320591</v>
      </c>
      <c r="AH31" s="85">
        <v>1014.6329781884814</v>
      </c>
      <c r="AI31" s="85">
        <v>1012.7181417266148</v>
      </c>
      <c r="AJ31" s="85">
        <v>997.29329113478229</v>
      </c>
    </row>
    <row r="32" spans="1:36" s="87" customFormat="1" ht="15" thickBot="1">
      <c r="A32" s="86"/>
      <c r="C32" s="88"/>
    </row>
    <row r="33" spans="1:36" ht="15" thickBot="1"/>
    <row r="34" spans="1:36" s="76" customFormat="1">
      <c r="A34" s="95" t="s">
        <v>167</v>
      </c>
      <c r="B34" s="74"/>
      <c r="C34" s="74"/>
      <c r="D34" s="74"/>
      <c r="E34" s="75" t="s">
        <v>633</v>
      </c>
      <c r="F34" s="75" t="s">
        <v>634</v>
      </c>
      <c r="G34" s="75" t="s">
        <v>635</v>
      </c>
      <c r="H34" s="75" t="s">
        <v>636</v>
      </c>
      <c r="I34" s="75" t="s">
        <v>637</v>
      </c>
      <c r="J34" s="75" t="s">
        <v>638</v>
      </c>
      <c r="K34" s="75" t="s">
        <v>639</v>
      </c>
      <c r="L34" s="75" t="s">
        <v>640</v>
      </c>
      <c r="M34" s="75" t="s">
        <v>641</v>
      </c>
      <c r="N34" s="75" t="s">
        <v>642</v>
      </c>
      <c r="O34" s="75" t="s">
        <v>643</v>
      </c>
      <c r="P34" s="75" t="s">
        <v>644</v>
      </c>
      <c r="Q34" s="75" t="s">
        <v>645</v>
      </c>
      <c r="R34" s="75" t="s">
        <v>646</v>
      </c>
      <c r="S34" s="75" t="s">
        <v>647</v>
      </c>
      <c r="T34" s="75" t="s">
        <v>648</v>
      </c>
      <c r="U34" s="75" t="s">
        <v>649</v>
      </c>
      <c r="V34" s="75" t="s">
        <v>650</v>
      </c>
      <c r="W34" s="75" t="s">
        <v>651</v>
      </c>
      <c r="X34" s="75" t="s">
        <v>652</v>
      </c>
      <c r="Y34" s="75" t="s">
        <v>43</v>
      </c>
      <c r="Z34" s="75" t="s">
        <v>44</v>
      </c>
      <c r="AA34" s="75" t="s">
        <v>45</v>
      </c>
      <c r="AB34" s="75" t="s">
        <v>46</v>
      </c>
      <c r="AC34" s="75" t="s">
        <v>47</v>
      </c>
      <c r="AD34" s="75" t="s">
        <v>48</v>
      </c>
      <c r="AE34" s="75" t="s">
        <v>49</v>
      </c>
      <c r="AF34" s="75" t="s">
        <v>50</v>
      </c>
      <c r="AG34" s="75" t="s">
        <v>51</v>
      </c>
      <c r="AH34" s="75" t="s">
        <v>52</v>
      </c>
      <c r="AI34" s="75" t="s">
        <v>653</v>
      </c>
      <c r="AJ34" s="75" t="s">
        <v>654</v>
      </c>
    </row>
    <row r="35" spans="1:36">
      <c r="A35" s="37"/>
      <c r="D35" t="s">
        <v>487</v>
      </c>
      <c r="E35" s="157">
        <v>9609.3203475708906</v>
      </c>
      <c r="F35" s="157">
        <v>9913.5975772187721</v>
      </c>
      <c r="G35" s="157">
        <v>9202.7220731825</v>
      </c>
      <c r="H35" s="157">
        <v>9455.9631548189955</v>
      </c>
      <c r="I35" s="157">
        <v>10104.502081589302</v>
      </c>
      <c r="J35" s="157">
        <v>10065.396045802594</v>
      </c>
      <c r="K35" s="157">
        <v>10634.883824789405</v>
      </c>
      <c r="L35" s="157">
        <v>11829.197728880881</v>
      </c>
      <c r="M35" s="157">
        <v>10465.183563615659</v>
      </c>
      <c r="N35" s="157">
        <v>9765.3604436081241</v>
      </c>
      <c r="O35" s="157">
        <v>10023.416430810326</v>
      </c>
      <c r="P35" s="157">
        <v>10050.198539824398</v>
      </c>
      <c r="Q35" s="157">
        <v>10429.547108037834</v>
      </c>
      <c r="R35" s="157">
        <v>10848.075112196449</v>
      </c>
      <c r="S35" s="157">
        <v>11066.190384116873</v>
      </c>
      <c r="T35" s="157">
        <v>11361.375284751337</v>
      </c>
      <c r="U35" s="157">
        <v>11191.638421358157</v>
      </c>
      <c r="V35" s="157">
        <v>10747.845887915899</v>
      </c>
      <c r="W35" s="157">
        <v>11095.540459348</v>
      </c>
      <c r="X35" s="157">
        <v>10567.793617914811</v>
      </c>
      <c r="Y35" s="157">
        <v>11188.457685155496</v>
      </c>
      <c r="Z35" s="157">
        <v>11097.798346301932</v>
      </c>
      <c r="AA35" s="157">
        <v>10992.703526987167</v>
      </c>
      <c r="AB35" s="157">
        <v>10732.765365993839</v>
      </c>
      <c r="AC35" s="157">
        <v>10338.934834735141</v>
      </c>
      <c r="AD35" s="157">
        <v>10203.683397047336</v>
      </c>
      <c r="AE35" s="157">
        <v>10514.616659164027</v>
      </c>
      <c r="AF35" s="157">
        <v>10722.357386813512</v>
      </c>
      <c r="AG35" s="157">
        <v>10833.053469393408</v>
      </c>
      <c r="AH35" s="157">
        <v>10817.816158602982</v>
      </c>
      <c r="AI35" s="157">
        <v>10522.099015154188</v>
      </c>
      <c r="AJ35" s="157">
        <v>10923.18704193864</v>
      </c>
    </row>
    <row r="36" spans="1:36">
      <c r="A36" s="37"/>
      <c r="D36" t="s">
        <v>665</v>
      </c>
      <c r="E36" s="11">
        <f>E24-E35</f>
        <v>13615.375647391884</v>
      </c>
      <c r="F36" s="11">
        <f t="shared" ref="F36:AJ36" si="3">F24-F35</f>
        <v>13681.130214124738</v>
      </c>
      <c r="G36" s="11">
        <f t="shared" si="3"/>
        <v>12042.689821580323</v>
      </c>
      <c r="H36" s="11">
        <f t="shared" si="3"/>
        <v>11996.202523432459</v>
      </c>
      <c r="I36" s="11">
        <f t="shared" si="3"/>
        <v>12826.678076426231</v>
      </c>
      <c r="J36" s="11">
        <f t="shared" si="3"/>
        <v>13606.447254483577</v>
      </c>
      <c r="K36" s="11">
        <f t="shared" si="3"/>
        <v>13096.651475883929</v>
      </c>
      <c r="L36" s="11">
        <f t="shared" si="3"/>
        <v>14073.343725892999</v>
      </c>
      <c r="M36" s="11">
        <f t="shared" si="3"/>
        <v>13673.469582012747</v>
      </c>
      <c r="N36" s="11">
        <f t="shared" si="3"/>
        <v>13452.245614056925</v>
      </c>
      <c r="O36" s="11">
        <f t="shared" si="3"/>
        <v>14407.620906190934</v>
      </c>
      <c r="P36" s="11">
        <f t="shared" si="3"/>
        <v>14338.256810660607</v>
      </c>
      <c r="Q36" s="11">
        <f t="shared" si="3"/>
        <v>15061.141767690191</v>
      </c>
      <c r="R36" s="11">
        <f t="shared" si="3"/>
        <v>15080.73057038855</v>
      </c>
      <c r="S36" s="11">
        <f t="shared" si="3"/>
        <v>14750.556611070717</v>
      </c>
      <c r="T36" s="11">
        <f t="shared" si="3"/>
        <v>15651.675504781089</v>
      </c>
      <c r="U36" s="11">
        <f t="shared" si="3"/>
        <v>16178.068873712606</v>
      </c>
      <c r="V36" s="11">
        <f t="shared" si="3"/>
        <v>16926.095916675338</v>
      </c>
      <c r="W36" s="11">
        <f t="shared" si="3"/>
        <v>17303.218916391321</v>
      </c>
      <c r="X36" s="11">
        <f t="shared" si="3"/>
        <v>13969.604371779742</v>
      </c>
      <c r="Y36" s="11">
        <f t="shared" si="3"/>
        <v>15934.621465874123</v>
      </c>
      <c r="Z36" s="11">
        <f t="shared" si="3"/>
        <v>16126.046042615797</v>
      </c>
      <c r="AA36" s="11">
        <f t="shared" si="3"/>
        <v>15729.516162169417</v>
      </c>
      <c r="AB36" s="11">
        <f t="shared" si="3"/>
        <v>16138.653683200637</v>
      </c>
      <c r="AC36" s="11">
        <f t="shared" si="3"/>
        <v>16288.522950794701</v>
      </c>
      <c r="AD36" s="11">
        <f t="shared" si="3"/>
        <v>16799.957851417545</v>
      </c>
      <c r="AE36" s="11">
        <f t="shared" si="3"/>
        <v>16497.586072276375</v>
      </c>
      <c r="AF36" s="11">
        <f t="shared" si="3"/>
        <v>17230.518999514985</v>
      </c>
      <c r="AG36" s="11">
        <f t="shared" si="3"/>
        <v>15595.920749889281</v>
      </c>
      <c r="AH36" s="11">
        <f t="shared" si="3"/>
        <v>16520.04115155643</v>
      </c>
      <c r="AI36" s="11">
        <f t="shared" si="3"/>
        <v>15523.864740769699</v>
      </c>
      <c r="AJ36" s="11">
        <f t="shared" si="3"/>
        <v>16958.648323278347</v>
      </c>
    </row>
    <row r="37" spans="1:36">
      <c r="A37" s="37"/>
      <c r="D37" t="str">
        <f>D27</f>
        <v>International shipping</v>
      </c>
      <c r="E37" s="24">
        <f t="shared" ref="E37:AJ37" si="4">E27</f>
        <v>51.446517569565493</v>
      </c>
      <c r="F37" s="24">
        <f t="shared" si="4"/>
        <v>44.765370769671797</v>
      </c>
      <c r="G37" s="24">
        <f t="shared" si="4"/>
        <v>43.528342074115436</v>
      </c>
      <c r="H37" s="24">
        <f t="shared" si="4"/>
        <v>44.713731888457474</v>
      </c>
      <c r="I37" s="24">
        <f t="shared" si="4"/>
        <v>56.873951726073692</v>
      </c>
      <c r="J37" s="24">
        <f t="shared" si="4"/>
        <v>64.032505143950175</v>
      </c>
      <c r="K37" s="24">
        <f t="shared" si="4"/>
        <v>65.633411693660165</v>
      </c>
      <c r="L37" s="24">
        <f t="shared" si="4"/>
        <v>64.031793411545522</v>
      </c>
      <c r="M37" s="24">
        <f t="shared" si="4"/>
        <v>69.941059072896849</v>
      </c>
      <c r="N37" s="24">
        <f t="shared" si="4"/>
        <v>69.153002287975482</v>
      </c>
      <c r="O37" s="24">
        <f t="shared" si="4"/>
        <v>75.406766367346805</v>
      </c>
      <c r="P37" s="24">
        <f t="shared" si="4"/>
        <v>79.720059693943185</v>
      </c>
      <c r="Q37" s="24">
        <f t="shared" si="4"/>
        <v>89.631027934591359</v>
      </c>
      <c r="R37" s="24">
        <f t="shared" si="4"/>
        <v>71.427178063633136</v>
      </c>
      <c r="S37" s="24">
        <f t="shared" si="4"/>
        <v>85.243897106140309</v>
      </c>
      <c r="T37" s="24">
        <f t="shared" si="4"/>
        <v>83.348394343792066</v>
      </c>
      <c r="U37" s="24">
        <f t="shared" si="4"/>
        <v>72.53710051759036</v>
      </c>
      <c r="V37" s="24">
        <f t="shared" si="4"/>
        <v>77.514933363747275</v>
      </c>
      <c r="W37" s="24">
        <f t="shared" si="4"/>
        <v>71.291271424364709</v>
      </c>
      <c r="X37" s="24">
        <f t="shared" si="4"/>
        <v>60.565147478799148</v>
      </c>
      <c r="Y37" s="24">
        <f t="shared" si="4"/>
        <v>71.514176024886311</v>
      </c>
      <c r="Z37" s="24">
        <f t="shared" si="4"/>
        <v>62.89561361893859</v>
      </c>
      <c r="AA37" s="24">
        <f t="shared" si="4"/>
        <v>64.050161290698441</v>
      </c>
      <c r="AB37" s="24">
        <f t="shared" si="4"/>
        <v>68.326264131902562</v>
      </c>
      <c r="AC37" s="24">
        <f t="shared" si="4"/>
        <v>63.188620487146423</v>
      </c>
      <c r="AD37" s="24">
        <f t="shared" si="4"/>
        <v>51.836485921333932</v>
      </c>
      <c r="AE37" s="24">
        <f t="shared" si="4"/>
        <v>56.506846430543163</v>
      </c>
      <c r="AF37" s="24">
        <f t="shared" si="4"/>
        <v>58.416416591485699</v>
      </c>
      <c r="AG37" s="24">
        <f t="shared" si="4"/>
        <v>42.49057736545322</v>
      </c>
      <c r="AH37" s="24">
        <f t="shared" si="4"/>
        <v>48.852441172241861</v>
      </c>
      <c r="AI37" s="24">
        <f t="shared" si="4"/>
        <v>45.78145227020385</v>
      </c>
      <c r="AJ37" s="24">
        <f t="shared" si="4"/>
        <v>65.862738886809353</v>
      </c>
    </row>
    <row r="38" spans="1:36">
      <c r="A38" s="37"/>
      <c r="D38" t="str">
        <f>D23</f>
        <v>Domestic transport</v>
      </c>
      <c r="E38" s="24">
        <f t="shared" ref="E38:AJ38" si="5">E23</f>
        <v>13951.910504918596</v>
      </c>
      <c r="F38" s="24">
        <f t="shared" si="5"/>
        <v>15429.497233590724</v>
      </c>
      <c r="G38" s="24">
        <f t="shared" si="5"/>
        <v>15395.818423621995</v>
      </c>
      <c r="H38" s="24">
        <f t="shared" si="5"/>
        <v>15523.148780114381</v>
      </c>
      <c r="I38" s="24">
        <f t="shared" si="5"/>
        <v>15567.065774933431</v>
      </c>
      <c r="J38" s="24">
        <f t="shared" si="5"/>
        <v>15846.727685569724</v>
      </c>
      <c r="K38" s="24">
        <f t="shared" si="5"/>
        <v>17399.68496742037</v>
      </c>
      <c r="L38" s="24">
        <f t="shared" si="5"/>
        <v>16410.586713789744</v>
      </c>
      <c r="M38" s="24">
        <f t="shared" si="5"/>
        <v>18516.200811278599</v>
      </c>
      <c r="N38" s="24">
        <f t="shared" si="5"/>
        <v>17980.230487185316</v>
      </c>
      <c r="O38" s="24">
        <f t="shared" si="5"/>
        <v>18792.052592662083</v>
      </c>
      <c r="P38" s="24">
        <f t="shared" si="5"/>
        <v>20285.534430930082</v>
      </c>
      <c r="Q38" s="24">
        <f t="shared" si="5"/>
        <v>22199.11708851155</v>
      </c>
      <c r="R38" s="24">
        <f t="shared" si="5"/>
        <v>24055.270962245533</v>
      </c>
      <c r="S38" s="24">
        <f t="shared" si="5"/>
        <v>24573.614308922617</v>
      </c>
      <c r="T38" s="24">
        <f t="shared" si="5"/>
        <v>24928.376595191283</v>
      </c>
      <c r="U38" s="24">
        <f t="shared" si="5"/>
        <v>23662.730665919662</v>
      </c>
      <c r="V38" s="24">
        <f t="shared" si="5"/>
        <v>23886.709320138223</v>
      </c>
      <c r="W38" s="24">
        <f t="shared" si="5"/>
        <v>22415.945412934263</v>
      </c>
      <c r="X38" s="24">
        <f t="shared" si="5"/>
        <v>21759.122352921924</v>
      </c>
      <c r="Y38" s="24">
        <f t="shared" si="5"/>
        <v>22566.959488943678</v>
      </c>
      <c r="Z38" s="24">
        <f t="shared" si="5"/>
        <v>21916.315736608125</v>
      </c>
      <c r="AA38" s="24">
        <f t="shared" si="5"/>
        <v>21732.298435436562</v>
      </c>
      <c r="AB38" s="24">
        <f t="shared" si="5"/>
        <v>22911.175985226801</v>
      </c>
      <c r="AC38" s="24">
        <f t="shared" si="5"/>
        <v>22225.639571870961</v>
      </c>
      <c r="AD38" s="24">
        <f t="shared" si="5"/>
        <v>22702.119137046677</v>
      </c>
      <c r="AE38" s="24">
        <f t="shared" si="5"/>
        <v>23554.968735537648</v>
      </c>
      <c r="AF38" s="24">
        <f t="shared" si="5"/>
        <v>24304.963500150734</v>
      </c>
      <c r="AG38" s="24">
        <f t="shared" si="5"/>
        <v>24422.257991617353</v>
      </c>
      <c r="AH38" s="24">
        <f t="shared" si="5"/>
        <v>24471.819543776903</v>
      </c>
      <c r="AI38" s="24">
        <f t="shared" si="5"/>
        <v>21155.621208498</v>
      </c>
      <c r="AJ38" s="24">
        <f t="shared" si="5"/>
        <v>21932.189516894232</v>
      </c>
    </row>
    <row r="39" spans="1:36">
      <c r="A39" s="37"/>
      <c r="D39" t="str">
        <f>D28</f>
        <v>Energy supply</v>
      </c>
      <c r="E39" s="24">
        <f t="shared" ref="E39:AJ40" si="6">E28</f>
        <v>14781.494529629914</v>
      </c>
      <c r="F39" s="24">
        <f t="shared" si="6"/>
        <v>15420.670496690442</v>
      </c>
      <c r="G39" s="24">
        <f t="shared" si="6"/>
        <v>12223.661404869783</v>
      </c>
      <c r="H39" s="24">
        <f t="shared" si="6"/>
        <v>12263.090348912372</v>
      </c>
      <c r="I39" s="24">
        <f t="shared" si="6"/>
        <v>12426.257799668399</v>
      </c>
      <c r="J39" s="24">
        <f t="shared" si="6"/>
        <v>13563.37789009231</v>
      </c>
      <c r="K39" s="24">
        <f t="shared" si="6"/>
        <v>14463.91223604888</v>
      </c>
      <c r="L39" s="24">
        <f t="shared" si="6"/>
        <v>14554.236873070262</v>
      </c>
      <c r="M39" s="24">
        <f t="shared" si="6"/>
        <v>13639.848959453428</v>
      </c>
      <c r="N39" s="24">
        <f t="shared" si="6"/>
        <v>13169.970695772119</v>
      </c>
      <c r="O39" s="24">
        <f t="shared" si="6"/>
        <v>12851.05246847148</v>
      </c>
      <c r="P39" s="24">
        <f t="shared" si="6"/>
        <v>14260.025973332029</v>
      </c>
      <c r="Q39" s="24">
        <f t="shared" si="6"/>
        <v>13908.266122151164</v>
      </c>
      <c r="R39" s="24">
        <f t="shared" si="6"/>
        <v>16470.96080252355</v>
      </c>
      <c r="S39" s="24">
        <f t="shared" si="6"/>
        <v>16355.090512738512</v>
      </c>
      <c r="T39" s="24">
        <f t="shared" si="6"/>
        <v>16496.705665391411</v>
      </c>
      <c r="U39" s="24">
        <f t="shared" si="6"/>
        <v>15321.225040706284</v>
      </c>
      <c r="V39" s="24">
        <f t="shared" si="6"/>
        <v>14128.142971701503</v>
      </c>
      <c r="W39" s="24">
        <f t="shared" si="6"/>
        <v>13911.79232063067</v>
      </c>
      <c r="X39" s="24">
        <f t="shared" si="6"/>
        <v>12950.762826068816</v>
      </c>
      <c r="Y39" s="24">
        <f t="shared" si="6"/>
        <v>14249.288739408825</v>
      </c>
      <c r="Z39" s="24">
        <f t="shared" si="6"/>
        <v>13903.694619724913</v>
      </c>
      <c r="AA39" s="24">
        <f t="shared" si="6"/>
        <v>12484.686996787816</v>
      </c>
      <c r="AB39" s="24">
        <f t="shared" si="6"/>
        <v>11511.640091724661</v>
      </c>
      <c r="AC39" s="24">
        <f t="shared" si="6"/>
        <v>9857.8766555237253</v>
      </c>
      <c r="AD39" s="24">
        <f t="shared" si="6"/>
        <v>10958.574690441614</v>
      </c>
      <c r="AE39" s="24">
        <f t="shared" si="6"/>
        <v>10710.613405998143</v>
      </c>
      <c r="AF39" s="24">
        <f t="shared" si="6"/>
        <v>11364.569259900683</v>
      </c>
      <c r="AG39" s="24">
        <f t="shared" si="6"/>
        <v>10453.818795665893</v>
      </c>
      <c r="AH39" s="24">
        <f t="shared" si="6"/>
        <v>10544.029243357787</v>
      </c>
      <c r="AI39" s="24">
        <f t="shared" si="6"/>
        <v>9154.9793040611876</v>
      </c>
      <c r="AJ39" s="24">
        <f t="shared" si="6"/>
        <v>9185.9397764042897</v>
      </c>
    </row>
    <row r="40" spans="1:36">
      <c r="A40" s="37"/>
      <c r="D40" t="str">
        <f>D29</f>
        <v>Residential and commercial</v>
      </c>
      <c r="E40" s="24">
        <f t="shared" si="6"/>
        <v>12917.922302534284</v>
      </c>
      <c r="F40" s="24">
        <f t="shared" si="6"/>
        <v>14141.919895600277</v>
      </c>
      <c r="G40" s="24">
        <f t="shared" si="6"/>
        <v>13590.616800673944</v>
      </c>
      <c r="H40" s="24">
        <f t="shared" si="6"/>
        <v>13619.154967803031</v>
      </c>
      <c r="I40" s="24">
        <f t="shared" si="6"/>
        <v>12351.668550890376</v>
      </c>
      <c r="J40" s="24">
        <f t="shared" si="6"/>
        <v>13543.774318947937</v>
      </c>
      <c r="K40" s="24">
        <f t="shared" si="6"/>
        <v>14470.47877389427</v>
      </c>
      <c r="L40" s="24">
        <f t="shared" si="6"/>
        <v>12987.547748889781</v>
      </c>
      <c r="M40" s="24">
        <f t="shared" si="6"/>
        <v>13017.252150116725</v>
      </c>
      <c r="N40" s="24">
        <f t="shared" si="6"/>
        <v>13611.786672942635</v>
      </c>
      <c r="O40" s="24">
        <f t="shared" si="6"/>
        <v>12407.043289975165</v>
      </c>
      <c r="P40" s="24">
        <f t="shared" si="6"/>
        <v>13610.683469935038</v>
      </c>
      <c r="Q40" s="24">
        <f t="shared" si="6"/>
        <v>12882.489173244776</v>
      </c>
      <c r="R40" s="24">
        <f t="shared" si="6"/>
        <v>13565.516587837566</v>
      </c>
      <c r="S40" s="24">
        <f t="shared" si="6"/>
        <v>13027.770884471418</v>
      </c>
      <c r="T40" s="24">
        <f t="shared" si="6"/>
        <v>12740.952583295762</v>
      </c>
      <c r="U40" s="24">
        <f t="shared" si="6"/>
        <v>12604.390473974699</v>
      </c>
      <c r="V40" s="24">
        <f t="shared" si="6"/>
        <v>10616.156769145709</v>
      </c>
      <c r="W40" s="24">
        <f t="shared" si="6"/>
        <v>10927.001942088258</v>
      </c>
      <c r="X40" s="24">
        <f t="shared" si="6"/>
        <v>10069.609928411577</v>
      </c>
      <c r="Y40" s="24">
        <f t="shared" si="6"/>
        <v>10253.931443056154</v>
      </c>
      <c r="Z40" s="24">
        <f t="shared" si="6"/>
        <v>8985.6432521383031</v>
      </c>
      <c r="AA40" s="24">
        <f t="shared" si="6"/>
        <v>8636.1877906530008</v>
      </c>
      <c r="AB40" s="24">
        <f t="shared" si="6"/>
        <v>8878.2361396673641</v>
      </c>
      <c r="AC40" s="24">
        <f t="shared" si="6"/>
        <v>7810.7127088572479</v>
      </c>
      <c r="AD40" s="24">
        <f t="shared" si="6"/>
        <v>8224.7233219056889</v>
      </c>
      <c r="AE40" s="24">
        <f t="shared" si="6"/>
        <v>8455.7789748406994</v>
      </c>
      <c r="AF40" s="24">
        <f t="shared" si="6"/>
        <v>8623.3800514478498</v>
      </c>
      <c r="AG40" s="24">
        <f t="shared" si="6"/>
        <v>7872.1872003531735</v>
      </c>
      <c r="AH40" s="24">
        <f t="shared" si="6"/>
        <v>8089.1700214987468</v>
      </c>
      <c r="AI40" s="24">
        <f t="shared" si="6"/>
        <v>8084.8147788628858</v>
      </c>
      <c r="AJ40" s="24">
        <f t="shared" si="6"/>
        <v>9103.3540425370447</v>
      </c>
    </row>
    <row r="41" spans="1:36">
      <c r="A41" s="37"/>
      <c r="D41" t="str">
        <f>D22</f>
        <v>Agriculture</v>
      </c>
      <c r="E41" s="24">
        <f t="shared" ref="E41:AJ41" si="7">E22</f>
        <v>8399.7092240518577</v>
      </c>
      <c r="F41" s="24">
        <f t="shared" si="7"/>
        <v>8310.5996527402203</v>
      </c>
      <c r="G41" s="24">
        <f t="shared" si="7"/>
        <v>7968.4425154183873</v>
      </c>
      <c r="H41" s="24">
        <f t="shared" si="7"/>
        <v>8073.1525983627125</v>
      </c>
      <c r="I41" s="24">
        <f t="shared" si="7"/>
        <v>8035.8027190087696</v>
      </c>
      <c r="J41" s="24">
        <f t="shared" si="7"/>
        <v>8130.4418844947249</v>
      </c>
      <c r="K41" s="24">
        <f t="shared" si="7"/>
        <v>7994.7664648667842</v>
      </c>
      <c r="L41" s="24">
        <f t="shared" si="7"/>
        <v>7935.8395337279289</v>
      </c>
      <c r="M41" s="24">
        <f t="shared" si="7"/>
        <v>7911.0222477123825</v>
      </c>
      <c r="N41" s="24">
        <f t="shared" si="7"/>
        <v>7787.0824368679305</v>
      </c>
      <c r="O41" s="24">
        <f t="shared" si="7"/>
        <v>7643.6267612683632</v>
      </c>
      <c r="P41" s="24">
        <f t="shared" si="7"/>
        <v>7561.7588927774541</v>
      </c>
      <c r="Q41" s="24">
        <f t="shared" si="7"/>
        <v>7439.385119695743</v>
      </c>
      <c r="R41" s="24">
        <f t="shared" si="7"/>
        <v>7286.3409810918556</v>
      </c>
      <c r="S41" s="24">
        <f t="shared" si="7"/>
        <v>7249.7481523226079</v>
      </c>
      <c r="T41" s="24">
        <f t="shared" si="7"/>
        <v>7181.2266158734883</v>
      </c>
      <c r="U41" s="24">
        <f t="shared" si="7"/>
        <v>7153.3024565678988</v>
      </c>
      <c r="V41" s="24">
        <f t="shared" si="7"/>
        <v>7201.5859239540905</v>
      </c>
      <c r="W41" s="24">
        <f t="shared" si="7"/>
        <v>7300.4156982891236</v>
      </c>
      <c r="X41" s="24">
        <f t="shared" si="7"/>
        <v>7325.9905080123781</v>
      </c>
      <c r="Y41" s="24">
        <f t="shared" si="7"/>
        <v>7188.1765623253923</v>
      </c>
      <c r="Z41" s="24">
        <f t="shared" si="7"/>
        <v>7265.4661197961268</v>
      </c>
      <c r="AA41" s="24">
        <f t="shared" si="7"/>
        <v>7212.4207299512655</v>
      </c>
      <c r="AB41" s="24">
        <f t="shared" si="7"/>
        <v>7211.1666793944496</v>
      </c>
      <c r="AC41" s="24">
        <f t="shared" si="7"/>
        <v>7346.2209188833449</v>
      </c>
      <c r="AD41" s="24">
        <f t="shared" si="7"/>
        <v>7375.9956564985077</v>
      </c>
      <c r="AE41" s="24">
        <f t="shared" si="7"/>
        <v>7488.8189269982986</v>
      </c>
      <c r="AF41" s="24">
        <f t="shared" si="7"/>
        <v>7444.1319933132827</v>
      </c>
      <c r="AG41" s="24">
        <f t="shared" si="7"/>
        <v>7330.2046015275664</v>
      </c>
      <c r="AH41" s="24">
        <f t="shared" si="7"/>
        <v>7221.2124079707573</v>
      </c>
      <c r="AI41" s="24">
        <f t="shared" si="7"/>
        <v>7197.4560352765393</v>
      </c>
      <c r="AJ41" s="24">
        <f t="shared" si="7"/>
        <v>7221.1634231927501</v>
      </c>
    </row>
    <row r="42" spans="1:36">
      <c r="A42" s="37"/>
      <c r="D42" t="str">
        <f>D26</f>
        <v>International Aviation</v>
      </c>
      <c r="E42" s="24">
        <f t="shared" ref="E42:AJ42" si="8">E26</f>
        <v>888.82597419018009</v>
      </c>
      <c r="F42" s="24">
        <f t="shared" si="8"/>
        <v>999.31733796970082</v>
      </c>
      <c r="G42" s="24">
        <f t="shared" si="8"/>
        <v>1086.1708976876846</v>
      </c>
      <c r="H42" s="24">
        <f t="shared" si="8"/>
        <v>1152.4459325232781</v>
      </c>
      <c r="I42" s="24">
        <f t="shared" si="8"/>
        <v>1202.1950481736917</v>
      </c>
      <c r="J42" s="24">
        <f t="shared" si="8"/>
        <v>1345.7964755901899</v>
      </c>
      <c r="K42" s="24">
        <f t="shared" si="8"/>
        <v>1487.5606819515101</v>
      </c>
      <c r="L42" s="24">
        <f t="shared" si="8"/>
        <v>1551.3161174557822</v>
      </c>
      <c r="M42" s="24">
        <f t="shared" si="8"/>
        <v>1608.8019235592405</v>
      </c>
      <c r="N42" s="24">
        <f t="shared" si="8"/>
        <v>1576.3821429165089</v>
      </c>
      <c r="O42" s="24">
        <f t="shared" si="8"/>
        <v>1711.4509436390445</v>
      </c>
      <c r="P42" s="24">
        <f t="shared" si="8"/>
        <v>1666.895159642128</v>
      </c>
      <c r="Q42" s="24">
        <f t="shared" si="8"/>
        <v>1555.3454037756933</v>
      </c>
      <c r="R42" s="24">
        <f t="shared" si="8"/>
        <v>1466.7426368416227</v>
      </c>
      <c r="S42" s="24">
        <f t="shared" si="8"/>
        <v>1741.1198738512435</v>
      </c>
      <c r="T42" s="24">
        <f t="shared" si="8"/>
        <v>1978.2761497977895</v>
      </c>
      <c r="U42" s="24">
        <f t="shared" si="8"/>
        <v>2068.1617804886114</v>
      </c>
      <c r="V42" s="24">
        <f t="shared" si="8"/>
        <v>2196.2861032500514</v>
      </c>
      <c r="W42" s="24">
        <f t="shared" si="8"/>
        <v>2202.5632297607131</v>
      </c>
      <c r="X42" s="24">
        <f t="shared" si="8"/>
        <v>1911.3699161161485</v>
      </c>
      <c r="Y42" s="24">
        <f t="shared" si="8"/>
        <v>2068.8802128147458</v>
      </c>
      <c r="Z42" s="24">
        <f t="shared" si="8"/>
        <v>2189.036319200894</v>
      </c>
      <c r="AA42" s="24">
        <f t="shared" si="8"/>
        <v>2092.3860153242267</v>
      </c>
      <c r="AB42" s="24">
        <f t="shared" si="8"/>
        <v>1994.2255689705339</v>
      </c>
      <c r="AC42" s="24">
        <f t="shared" si="8"/>
        <v>1995.5149938703037</v>
      </c>
      <c r="AD42" s="24">
        <f t="shared" si="8"/>
        <v>2146.9253026769929</v>
      </c>
      <c r="AE42" s="24">
        <f t="shared" si="8"/>
        <v>2342.2043617210797</v>
      </c>
      <c r="AF42" s="24">
        <f t="shared" si="8"/>
        <v>2262.7616489927696</v>
      </c>
      <c r="AG42" s="24">
        <f t="shared" si="8"/>
        <v>2548.8875399551948</v>
      </c>
      <c r="AH42" s="24">
        <f t="shared" si="8"/>
        <v>2928.4458893831161</v>
      </c>
      <c r="AI42" s="24">
        <f t="shared" si="8"/>
        <v>1052.0601011525087</v>
      </c>
      <c r="AJ42" s="24">
        <f t="shared" si="8"/>
        <v>1237.2656813624199</v>
      </c>
    </row>
    <row r="43" spans="1:36">
      <c r="A43" s="37"/>
      <c r="D43" t="str">
        <f>D31</f>
        <v>Other combustion</v>
      </c>
      <c r="E43" s="24">
        <f t="shared" ref="E43:AJ43" si="9">E31</f>
        <v>1404.315026262628</v>
      </c>
      <c r="F43" s="24">
        <f t="shared" si="9"/>
        <v>1368.9784361836657</v>
      </c>
      <c r="G43" s="24">
        <f t="shared" si="9"/>
        <v>1327.4613861718533</v>
      </c>
      <c r="H43" s="24">
        <f t="shared" si="9"/>
        <v>1225.9639868957856</v>
      </c>
      <c r="I43" s="24">
        <f t="shared" si="9"/>
        <v>1164.9366288985939</v>
      </c>
      <c r="J43" s="24">
        <f t="shared" si="9"/>
        <v>1142.3726481702251</v>
      </c>
      <c r="K43" s="24">
        <f t="shared" si="9"/>
        <v>1210.6209456680836</v>
      </c>
      <c r="L43" s="24">
        <f t="shared" si="9"/>
        <v>1253.1698290151317</v>
      </c>
      <c r="M43" s="24">
        <f t="shared" si="9"/>
        <v>1249.8715484622005</v>
      </c>
      <c r="N43" s="24">
        <f t="shared" si="9"/>
        <v>1283.8404478664331</v>
      </c>
      <c r="O43" s="24">
        <f t="shared" si="9"/>
        <v>1217.5929090716468</v>
      </c>
      <c r="P43" s="24">
        <f t="shared" si="9"/>
        <v>1250.2109737683245</v>
      </c>
      <c r="Q43" s="24">
        <f t="shared" si="9"/>
        <v>1202.7664437525984</v>
      </c>
      <c r="R43" s="24">
        <f t="shared" si="9"/>
        <v>1190.3606402347491</v>
      </c>
      <c r="S43" s="24">
        <f t="shared" si="9"/>
        <v>1206.3409838887246</v>
      </c>
      <c r="T43" s="24">
        <f t="shared" si="9"/>
        <v>1187.188594771719</v>
      </c>
      <c r="U43" s="24">
        <f t="shared" si="9"/>
        <v>1141.3351789820035</v>
      </c>
      <c r="V43" s="24">
        <f t="shared" si="9"/>
        <v>1109.0601802705626</v>
      </c>
      <c r="W43" s="24">
        <f t="shared" si="9"/>
        <v>1180.6513382698461</v>
      </c>
      <c r="X43" s="24">
        <f t="shared" si="9"/>
        <v>1044.5372451833409</v>
      </c>
      <c r="Y43" s="24">
        <f t="shared" si="9"/>
        <v>1022.5097252242672</v>
      </c>
      <c r="Z43" s="24">
        <f t="shared" si="9"/>
        <v>1067.3189531218436</v>
      </c>
      <c r="AA43" s="24">
        <f t="shared" si="9"/>
        <v>983.69284710009913</v>
      </c>
      <c r="AB43" s="24">
        <f t="shared" si="9"/>
        <v>971.33673378823732</v>
      </c>
      <c r="AC43" s="24">
        <f t="shared" si="9"/>
        <v>1047.315758043608</v>
      </c>
      <c r="AD43" s="24">
        <f t="shared" si="9"/>
        <v>974.6682082691816</v>
      </c>
      <c r="AE43" s="24">
        <f t="shared" si="9"/>
        <v>1052.9232830688661</v>
      </c>
      <c r="AF43" s="24">
        <f t="shared" si="9"/>
        <v>985.64199941064965</v>
      </c>
      <c r="AG43" s="24">
        <f t="shared" si="9"/>
        <v>973.77184366320591</v>
      </c>
      <c r="AH43" s="24">
        <f t="shared" si="9"/>
        <v>1014.6329781884814</v>
      </c>
      <c r="AI43" s="24">
        <f t="shared" si="9"/>
        <v>1012.7181417266148</v>
      </c>
      <c r="AJ43" s="24">
        <f t="shared" si="9"/>
        <v>997.29329113478229</v>
      </c>
    </row>
    <row r="44" spans="1:36">
      <c r="A44" s="37"/>
      <c r="D44" t="str">
        <f>D25</f>
        <v>Waste</v>
      </c>
      <c r="E44" s="24">
        <f t="shared" ref="E44:AJ45" si="10">E25</f>
        <v>4367.1841727390874</v>
      </c>
      <c r="F44" s="24">
        <f t="shared" si="10"/>
        <v>4444.7629074393526</v>
      </c>
      <c r="G44" s="24">
        <f t="shared" si="10"/>
        <v>4391.3966408704264</v>
      </c>
      <c r="H44" s="24">
        <f t="shared" si="10"/>
        <v>4361.1876573699965</v>
      </c>
      <c r="I44" s="24">
        <f t="shared" si="10"/>
        <v>4249.0549294471739</v>
      </c>
      <c r="J44" s="24">
        <f t="shared" si="10"/>
        <v>4054.7001950125377</v>
      </c>
      <c r="K44" s="24">
        <f t="shared" si="10"/>
        <v>3841.9285090733661</v>
      </c>
      <c r="L44" s="24">
        <f t="shared" si="10"/>
        <v>3675.7049347599122</v>
      </c>
      <c r="M44" s="24">
        <f t="shared" si="10"/>
        <v>3540.0515376938524</v>
      </c>
      <c r="N44" s="24">
        <f t="shared" si="10"/>
        <v>3404.6334618175297</v>
      </c>
      <c r="O44" s="24">
        <f t="shared" si="10"/>
        <v>3276.956499890528</v>
      </c>
      <c r="P44" s="24">
        <f t="shared" si="10"/>
        <v>3157.3781976922673</v>
      </c>
      <c r="Q44" s="24">
        <f t="shared" si="10"/>
        <v>3144.8256448234115</v>
      </c>
      <c r="R44" s="24">
        <f t="shared" si="10"/>
        <v>3139.0477016591485</v>
      </c>
      <c r="S44" s="24">
        <f t="shared" si="10"/>
        <v>3198.5842143404116</v>
      </c>
      <c r="T44" s="24">
        <f t="shared" si="10"/>
        <v>3041.078810177487</v>
      </c>
      <c r="U44" s="24">
        <f t="shared" si="10"/>
        <v>2905.9757417896326</v>
      </c>
      <c r="V44" s="24">
        <f t="shared" si="10"/>
        <v>2762.3539384147371</v>
      </c>
      <c r="W44" s="24">
        <f t="shared" si="10"/>
        <v>2636.2525858467266</v>
      </c>
      <c r="X44" s="24">
        <f t="shared" si="10"/>
        <v>2449.6106129938407</v>
      </c>
      <c r="Y44" s="24">
        <f t="shared" si="10"/>
        <v>2289.3474480838981</v>
      </c>
      <c r="Z44" s="24">
        <f t="shared" si="10"/>
        <v>2143.4730985375854</v>
      </c>
      <c r="AA44" s="24">
        <f t="shared" si="10"/>
        <v>2016.8182306680835</v>
      </c>
      <c r="AB44" s="24">
        <f t="shared" si="10"/>
        <v>1873.5431527062642</v>
      </c>
      <c r="AC44" s="24">
        <f t="shared" si="10"/>
        <v>1747.4383865655004</v>
      </c>
      <c r="AD44" s="24">
        <f t="shared" si="10"/>
        <v>1644.7422999002758</v>
      </c>
      <c r="AE44" s="24">
        <f t="shared" si="10"/>
        <v>1545.9579100010685</v>
      </c>
      <c r="AF44" s="24">
        <f t="shared" si="10"/>
        <v>1456.9290656289734</v>
      </c>
      <c r="AG44" s="24">
        <f t="shared" si="10"/>
        <v>1373.160272478965</v>
      </c>
      <c r="AH44" s="24">
        <f t="shared" si="10"/>
        <v>1315.4161351101366</v>
      </c>
      <c r="AI44" s="24">
        <f t="shared" si="10"/>
        <v>1259.2894544185142</v>
      </c>
      <c r="AJ44" s="24">
        <f t="shared" si="10"/>
        <v>1210.5757646121299</v>
      </c>
    </row>
    <row r="45" spans="1:36">
      <c r="A45" s="37"/>
      <c r="D45" t="s">
        <v>627</v>
      </c>
      <c r="E45" s="24">
        <f t="shared" si="10"/>
        <v>888.82597419018009</v>
      </c>
      <c r="F45" s="24">
        <f t="shared" si="10"/>
        <v>999.31733796970082</v>
      </c>
      <c r="G45" s="24">
        <f t="shared" si="10"/>
        <v>1086.1708976876846</v>
      </c>
      <c r="H45" s="24">
        <f t="shared" si="10"/>
        <v>1152.4459325232781</v>
      </c>
      <c r="I45" s="24">
        <f t="shared" si="10"/>
        <v>1202.1950481736917</v>
      </c>
      <c r="J45" s="24">
        <f t="shared" si="10"/>
        <v>1345.7964755901899</v>
      </c>
      <c r="K45" s="24">
        <f t="shared" si="10"/>
        <v>1487.5606819515101</v>
      </c>
      <c r="L45" s="24">
        <f t="shared" si="10"/>
        <v>1551.3161174557822</v>
      </c>
      <c r="M45" s="24">
        <f t="shared" si="10"/>
        <v>1608.8019235592405</v>
      </c>
      <c r="N45" s="24">
        <f t="shared" si="10"/>
        <v>1576.3821429165089</v>
      </c>
      <c r="O45" s="24">
        <f t="shared" si="10"/>
        <v>1711.4509436390445</v>
      </c>
      <c r="P45" s="24">
        <f t="shared" si="10"/>
        <v>1666.895159642128</v>
      </c>
      <c r="Q45" s="24">
        <f t="shared" si="10"/>
        <v>1555.3454037756933</v>
      </c>
      <c r="R45" s="24">
        <f t="shared" si="10"/>
        <v>1466.7426368416227</v>
      </c>
      <c r="S45" s="24">
        <f t="shared" si="10"/>
        <v>1741.1198738512435</v>
      </c>
      <c r="T45" s="24">
        <f t="shared" si="10"/>
        <v>1978.2761497977895</v>
      </c>
      <c r="U45" s="24">
        <f t="shared" si="10"/>
        <v>2068.1617804886114</v>
      </c>
      <c r="V45" s="24">
        <f t="shared" si="10"/>
        <v>2196.2861032500514</v>
      </c>
      <c r="W45" s="24">
        <f t="shared" si="10"/>
        <v>2202.5632297607131</v>
      </c>
      <c r="X45" s="24">
        <f t="shared" si="10"/>
        <v>1911.3699161161485</v>
      </c>
      <c r="Y45" s="24">
        <f t="shared" si="10"/>
        <v>2068.8802128147458</v>
      </c>
      <c r="Z45" s="24">
        <f t="shared" si="10"/>
        <v>2189.036319200894</v>
      </c>
      <c r="AA45" s="24">
        <f t="shared" si="10"/>
        <v>2092.3860153242267</v>
      </c>
      <c r="AB45" s="24">
        <f t="shared" si="10"/>
        <v>1994.2255689705339</v>
      </c>
      <c r="AC45" s="24">
        <f t="shared" si="10"/>
        <v>1995.5149938703037</v>
      </c>
      <c r="AD45" s="24">
        <f t="shared" si="10"/>
        <v>2146.9253026769929</v>
      </c>
      <c r="AE45" s="24">
        <f t="shared" si="10"/>
        <v>2342.2043617210797</v>
      </c>
      <c r="AF45" s="24">
        <f t="shared" si="10"/>
        <v>2262.7616489927696</v>
      </c>
      <c r="AG45" s="24">
        <f t="shared" si="10"/>
        <v>2548.8875399551948</v>
      </c>
      <c r="AH45" s="24">
        <f t="shared" si="10"/>
        <v>2928.4458893831161</v>
      </c>
      <c r="AI45" s="24">
        <f t="shared" si="10"/>
        <v>1052.0601011525087</v>
      </c>
      <c r="AJ45" s="24">
        <f t="shared" si="10"/>
        <v>1237.2656813624199</v>
      </c>
    </row>
    <row r="46" spans="1:36" s="59" customFormat="1" ht="15" thickBot="1">
      <c r="A46" s="38"/>
      <c r="C46" s="71"/>
    </row>
  </sheetData>
  <mergeCells count="3">
    <mergeCell ref="C22:C31"/>
    <mergeCell ref="B22:B31"/>
    <mergeCell ref="A22:A31"/>
  </mergeCells>
  <pageMargins left="0.7" right="0.7" top="0.75" bottom="0.75" header="0.3" footer="0.3"/>
  <legacyDrawing r:id="rId1"/>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363433-A0CA-42A4-9F8E-A71019F2C1D2}">
  <dimension ref="A1:AJ46"/>
  <sheetViews>
    <sheetView zoomScale="75" zoomScaleNormal="75" workbookViewId="0">
      <selection activeCell="N17" sqref="N17"/>
    </sheetView>
  </sheetViews>
  <sheetFormatPr defaultRowHeight="14.4"/>
  <cols>
    <col min="1" max="1" width="35.5546875" bestFit="1" customWidth="1"/>
    <col min="2" max="2" width="24.33203125" bestFit="1" customWidth="1"/>
    <col min="3" max="3" width="11.33203125" style="32" customWidth="1"/>
    <col min="4" max="4" width="13.21875" customWidth="1"/>
    <col min="5" max="5" width="13.88671875" bestFit="1" customWidth="1"/>
  </cols>
  <sheetData>
    <row r="1" spans="1:6">
      <c r="B1">
        <v>1000</v>
      </c>
    </row>
    <row r="3" spans="1:6" ht="15" thickBot="1">
      <c r="B3" t="s">
        <v>167</v>
      </c>
    </row>
    <row r="4" spans="1:6" ht="29.4" thickBot="1">
      <c r="A4" s="67" t="s">
        <v>184</v>
      </c>
      <c r="B4" s="67">
        <v>2019</v>
      </c>
      <c r="C4" s="140" t="s">
        <v>500</v>
      </c>
      <c r="D4" s="62" t="s">
        <v>501</v>
      </c>
      <c r="E4" s="135" t="s">
        <v>514</v>
      </c>
      <c r="F4" s="152"/>
    </row>
    <row r="5" spans="1:6">
      <c r="A5" s="16" t="s">
        <v>502</v>
      </c>
      <c r="B5" s="136">
        <f t="shared" ref="B5:B6" si="0">AH35/$B$1</f>
        <v>31.186788528708689</v>
      </c>
      <c r="C5" s="138">
        <f t="shared" ref="C5:C15" si="1">B5/$B$16</f>
        <v>8.4474862329922309E-2</v>
      </c>
      <c r="D5" s="105">
        <v>0.1</v>
      </c>
      <c r="E5" s="129">
        <v>1</v>
      </c>
      <c r="F5" s="152"/>
    </row>
    <row r="6" spans="1:6">
      <c r="A6" s="16" t="s">
        <v>503</v>
      </c>
      <c r="B6" s="136">
        <f t="shared" si="0"/>
        <v>0</v>
      </c>
      <c r="C6" s="138">
        <f t="shared" si="1"/>
        <v>0</v>
      </c>
      <c r="D6" s="105">
        <v>0.1</v>
      </c>
      <c r="E6" s="129">
        <v>1</v>
      </c>
      <c r="F6" s="152"/>
    </row>
    <row r="7" spans="1:6">
      <c r="A7" s="16" t="s">
        <v>504</v>
      </c>
      <c r="B7" s="136">
        <f>AH37/$B$1</f>
        <v>0.87516538264800003</v>
      </c>
      <c r="C7" s="138">
        <f t="shared" si="1"/>
        <v>2.370538253627767E-3</v>
      </c>
      <c r="D7" s="105">
        <v>0.1</v>
      </c>
      <c r="E7" s="129">
        <v>1</v>
      </c>
      <c r="F7" s="152"/>
    </row>
    <row r="8" spans="1:6">
      <c r="A8" s="16" t="s">
        <v>505</v>
      </c>
      <c r="B8" s="136">
        <f t="shared" ref="B8:B15" si="2">AH38/$B$1</f>
        <v>66.041577186598317</v>
      </c>
      <c r="C8" s="138">
        <f t="shared" si="1"/>
        <v>0.1788851434880277</v>
      </c>
      <c r="D8" s="105">
        <v>0.1</v>
      </c>
      <c r="E8" s="129">
        <v>1</v>
      </c>
      <c r="F8" s="152"/>
    </row>
    <row r="9" spans="1:6">
      <c r="A9" s="16" t="s">
        <v>506</v>
      </c>
      <c r="B9" s="136">
        <f t="shared" si="2"/>
        <v>174.2308146025623</v>
      </c>
      <c r="C9" s="138">
        <f t="shared" si="1"/>
        <v>0.47193458421129331</v>
      </c>
      <c r="D9" s="105">
        <v>0.1</v>
      </c>
      <c r="E9" s="129">
        <v>1</v>
      </c>
      <c r="F9" s="152"/>
    </row>
    <row r="10" spans="1:6">
      <c r="A10" s="16" t="s">
        <v>507</v>
      </c>
      <c r="B10" s="136">
        <f t="shared" si="2"/>
        <v>40.259425127516501</v>
      </c>
      <c r="C10" s="138">
        <f t="shared" si="1"/>
        <v>0.10904968275262128</v>
      </c>
      <c r="D10" s="105">
        <v>0.1</v>
      </c>
      <c r="E10" s="129">
        <v>1</v>
      </c>
      <c r="F10" s="152"/>
    </row>
    <row r="11" spans="1:6">
      <c r="A11" s="16" t="s">
        <v>508</v>
      </c>
      <c r="B11" s="136">
        <f t="shared" si="2"/>
        <v>32.595156292322422</v>
      </c>
      <c r="C11" s="138">
        <f t="shared" si="1"/>
        <v>8.828967233614185E-2</v>
      </c>
      <c r="D11" s="105">
        <v>0.1</v>
      </c>
      <c r="E11" s="129">
        <v>1</v>
      </c>
      <c r="F11" s="152"/>
    </row>
    <row r="12" spans="1:6">
      <c r="A12" s="16" t="s">
        <v>509</v>
      </c>
      <c r="B12" s="136">
        <f t="shared" si="2"/>
        <v>3.2598164093254018</v>
      </c>
      <c r="C12" s="138">
        <f t="shared" si="1"/>
        <v>8.8297819490164402E-3</v>
      </c>
      <c r="D12" s="105">
        <v>0.1</v>
      </c>
      <c r="E12" s="129">
        <v>1</v>
      </c>
      <c r="F12" s="152"/>
    </row>
    <row r="13" spans="1:6">
      <c r="A13" s="16" t="s">
        <v>510</v>
      </c>
      <c r="B13" s="136">
        <f t="shared" si="2"/>
        <v>12.29356586509838</v>
      </c>
      <c r="C13" s="138">
        <f t="shared" si="1"/>
        <v>3.329926975462829E-2</v>
      </c>
      <c r="D13" s="105">
        <v>0.1</v>
      </c>
      <c r="E13" s="129">
        <v>1</v>
      </c>
      <c r="F13" s="152"/>
    </row>
    <row r="14" spans="1:6">
      <c r="A14" s="16" t="s">
        <v>511</v>
      </c>
      <c r="B14" s="136">
        <f t="shared" si="2"/>
        <v>5.1821222495529957</v>
      </c>
      <c r="C14" s="138">
        <f t="shared" si="1"/>
        <v>1.4036682975704338E-2</v>
      </c>
      <c r="D14" s="105">
        <v>0.1</v>
      </c>
      <c r="E14" s="129">
        <v>1</v>
      </c>
      <c r="F14" s="152"/>
    </row>
    <row r="15" spans="1:6">
      <c r="A15" s="16" t="s">
        <v>512</v>
      </c>
      <c r="B15" s="136">
        <f t="shared" si="2"/>
        <v>3.2598164093254018</v>
      </c>
      <c r="C15" s="138">
        <f t="shared" si="1"/>
        <v>8.8297819490164402E-3</v>
      </c>
      <c r="D15" s="105">
        <v>0.1</v>
      </c>
      <c r="E15" s="129">
        <v>1</v>
      </c>
      <c r="F15" s="152"/>
    </row>
    <row r="16" spans="1:6">
      <c r="A16" s="16" t="s">
        <v>513</v>
      </c>
      <c r="B16" s="136">
        <f>SUM(B5:B15)</f>
        <v>369.18424805365851</v>
      </c>
      <c r="C16" s="138">
        <f>B16/$B$16</f>
        <v>1</v>
      </c>
      <c r="D16" s="105"/>
      <c r="E16" s="129">
        <v>1</v>
      </c>
      <c r="F16" s="152"/>
    </row>
    <row r="17" spans="1:36" ht="15" thickBot="1">
      <c r="A17" s="17"/>
      <c r="B17" s="57"/>
      <c r="C17" s="139">
        <f>SUM(C5:C15)</f>
        <v>0.99999999999999956</v>
      </c>
      <c r="D17" s="57"/>
      <c r="E17" s="132"/>
      <c r="F17" s="152"/>
    </row>
    <row r="18" spans="1:36">
      <c r="F18" s="152"/>
    </row>
    <row r="19" spans="1:36">
      <c r="H19" s="35"/>
    </row>
    <row r="20" spans="1:36" ht="15" thickBot="1">
      <c r="H20" s="35"/>
    </row>
    <row r="21" spans="1:36" s="98" customFormat="1">
      <c r="A21" s="89"/>
      <c r="B21" s="90"/>
      <c r="C21" s="90"/>
      <c r="D21" s="90"/>
      <c r="E21" s="91" t="s">
        <v>633</v>
      </c>
      <c r="F21" s="91" t="s">
        <v>634</v>
      </c>
      <c r="G21" s="91" t="s">
        <v>635</v>
      </c>
      <c r="H21" s="91" t="s">
        <v>636</v>
      </c>
      <c r="I21" s="91" t="s">
        <v>637</v>
      </c>
      <c r="J21" s="91" t="s">
        <v>638</v>
      </c>
      <c r="K21" s="91" t="s">
        <v>639</v>
      </c>
      <c r="L21" s="91" t="s">
        <v>640</v>
      </c>
      <c r="M21" s="91" t="s">
        <v>641</v>
      </c>
      <c r="N21" s="91" t="s">
        <v>642</v>
      </c>
      <c r="O21" s="91" t="s">
        <v>643</v>
      </c>
      <c r="P21" s="91" t="s">
        <v>644</v>
      </c>
      <c r="Q21" s="91" t="s">
        <v>645</v>
      </c>
      <c r="R21" s="91" t="s">
        <v>646</v>
      </c>
      <c r="S21" s="91" t="s">
        <v>647</v>
      </c>
      <c r="T21" s="91" t="s">
        <v>648</v>
      </c>
      <c r="U21" s="91" t="s">
        <v>649</v>
      </c>
      <c r="V21" s="91" t="s">
        <v>650</v>
      </c>
      <c r="W21" s="91" t="s">
        <v>651</v>
      </c>
      <c r="X21" s="91" t="s">
        <v>652</v>
      </c>
      <c r="Y21" s="91" t="s">
        <v>43</v>
      </c>
      <c r="Z21" s="91" t="s">
        <v>44</v>
      </c>
      <c r="AA21" s="91" t="s">
        <v>45</v>
      </c>
      <c r="AB21" s="91" t="s">
        <v>46</v>
      </c>
      <c r="AC21" s="91" t="s">
        <v>47</v>
      </c>
      <c r="AD21" s="91" t="s">
        <v>48</v>
      </c>
      <c r="AE21" s="91" t="s">
        <v>49</v>
      </c>
      <c r="AF21" s="91" t="s">
        <v>50</v>
      </c>
      <c r="AG21" s="91" t="s">
        <v>51</v>
      </c>
      <c r="AH21" s="91" t="s">
        <v>52</v>
      </c>
      <c r="AI21" s="91" t="s">
        <v>653</v>
      </c>
      <c r="AJ21" s="91" t="s">
        <v>654</v>
      </c>
    </row>
    <row r="22" spans="1:36" s="99" customFormat="1" ht="14.4" customHeight="1">
      <c r="A22" s="167" t="s">
        <v>655</v>
      </c>
      <c r="B22" s="166" t="s">
        <v>656</v>
      </c>
      <c r="C22" s="166" t="s">
        <v>34</v>
      </c>
      <c r="D22" s="84" t="s">
        <v>657</v>
      </c>
      <c r="E22" s="85">
        <v>49291.342679631955</v>
      </c>
      <c r="F22" s="85">
        <v>42514.508641737746</v>
      </c>
      <c r="G22" s="85">
        <v>38641.167099442042</v>
      </c>
      <c r="H22" s="85">
        <v>37212.717300352298</v>
      </c>
      <c r="I22" s="85">
        <v>36922.293909778695</v>
      </c>
      <c r="J22" s="85">
        <v>36724.759596896234</v>
      </c>
      <c r="K22" s="85">
        <v>35755.939772142156</v>
      </c>
      <c r="L22" s="85">
        <v>36562.429204349442</v>
      </c>
      <c r="M22" s="85">
        <v>36457.194756586177</v>
      </c>
      <c r="N22" s="85">
        <v>34988.935660789437</v>
      </c>
      <c r="O22" s="85">
        <v>33205.863867627391</v>
      </c>
      <c r="P22" s="85">
        <v>32615.278652967532</v>
      </c>
      <c r="Q22" s="85">
        <v>31664.655118630759</v>
      </c>
      <c r="R22" s="85">
        <v>31190.861254006213</v>
      </c>
      <c r="S22" s="85">
        <v>31251.472511100787</v>
      </c>
      <c r="T22" s="85">
        <v>31659.42338023417</v>
      </c>
      <c r="U22" s="85">
        <v>32148.727351362821</v>
      </c>
      <c r="V22" s="85">
        <v>32843.793592663169</v>
      </c>
      <c r="W22" s="85">
        <v>32939.515711529384</v>
      </c>
      <c r="X22" s="85">
        <v>32256.875716448863</v>
      </c>
      <c r="Y22" s="85">
        <v>31659.657494501451</v>
      </c>
      <c r="Z22" s="85">
        <v>31989.592998261716</v>
      </c>
      <c r="AA22" s="85">
        <v>31826.63087347808</v>
      </c>
      <c r="AB22" s="85">
        <v>32464.681905590212</v>
      </c>
      <c r="AC22" s="85">
        <v>32364.065009392423</v>
      </c>
      <c r="AD22" s="85">
        <v>31705.476799472501</v>
      </c>
      <c r="AE22" s="85">
        <v>32067.102217285887</v>
      </c>
      <c r="AF22" s="85">
        <v>33359.585875428464</v>
      </c>
      <c r="AG22" s="85">
        <v>33688.367796918428</v>
      </c>
      <c r="AH22" s="85">
        <v>32595.156292322419</v>
      </c>
      <c r="AI22" s="85">
        <v>34051.665151107816</v>
      </c>
      <c r="AJ22" s="85">
        <v>34035.260211382585</v>
      </c>
    </row>
    <row r="23" spans="1:36" s="99" customFormat="1">
      <c r="A23" s="167"/>
      <c r="B23" s="166"/>
      <c r="C23" s="166"/>
      <c r="D23" s="84" t="s">
        <v>620</v>
      </c>
      <c r="E23" s="85">
        <v>20741.063075352686</v>
      </c>
      <c r="F23" s="85">
        <v>21795.202573168128</v>
      </c>
      <c r="G23" s="85">
        <v>22227.244843405733</v>
      </c>
      <c r="H23" s="85">
        <v>21790.999813821101</v>
      </c>
      <c r="I23" s="85">
        <v>22951.711461689752</v>
      </c>
      <c r="J23" s="85">
        <v>23801.476111743777</v>
      </c>
      <c r="K23" s="85">
        <v>26983.164847915737</v>
      </c>
      <c r="L23" s="85">
        <v>28570.172940762121</v>
      </c>
      <c r="M23" s="85">
        <v>30133.960581259194</v>
      </c>
      <c r="N23" s="85">
        <v>32885.842175128237</v>
      </c>
      <c r="O23" s="85">
        <v>29000.431474203138</v>
      </c>
      <c r="P23" s="85">
        <v>28791.513729920596</v>
      </c>
      <c r="Q23" s="85">
        <v>27780.676413812012</v>
      </c>
      <c r="R23" s="85">
        <v>29863.994318961712</v>
      </c>
      <c r="S23" s="85">
        <v>33773.246868109978</v>
      </c>
      <c r="T23" s="85">
        <v>36248.827456716564</v>
      </c>
      <c r="U23" s="85">
        <v>40117.155036222648</v>
      </c>
      <c r="V23" s="85">
        <v>44260.700713432634</v>
      </c>
      <c r="W23" s="85">
        <v>46246.796155528406</v>
      </c>
      <c r="X23" s="85">
        <v>46849.784166368212</v>
      </c>
      <c r="Y23" s="85">
        <v>49373.533877903137</v>
      </c>
      <c r="Z23" s="85">
        <v>49968.786427243314</v>
      </c>
      <c r="AA23" s="85">
        <v>48023.978968399075</v>
      </c>
      <c r="AB23" s="85">
        <v>45167.847850838458</v>
      </c>
      <c r="AC23" s="85">
        <v>45540.028673348701</v>
      </c>
      <c r="AD23" s="85">
        <v>48040.114716476375</v>
      </c>
      <c r="AE23" s="85">
        <v>54743.918726605094</v>
      </c>
      <c r="AF23" s="85">
        <v>63216.761981770389</v>
      </c>
      <c r="AG23" s="85">
        <v>65040.403208251664</v>
      </c>
      <c r="AH23" s="85">
        <v>66041.577186598312</v>
      </c>
      <c r="AI23" s="85">
        <v>63081.566104003854</v>
      </c>
      <c r="AJ23" s="85">
        <v>68350.906139302446</v>
      </c>
    </row>
    <row r="24" spans="1:36" s="99" customFormat="1">
      <c r="A24" s="167"/>
      <c r="B24" s="166"/>
      <c r="C24" s="166"/>
      <c r="D24" s="84" t="s">
        <v>658</v>
      </c>
      <c r="E24" s="85">
        <v>64802.700626639693</v>
      </c>
      <c r="F24" s="85">
        <v>58924.831946401217</v>
      </c>
      <c r="G24" s="85">
        <v>55267.436340255401</v>
      </c>
      <c r="H24" s="85">
        <v>66265.350803790425</v>
      </c>
      <c r="I24" s="85">
        <v>69512.723335742892</v>
      </c>
      <c r="J24" s="85">
        <v>85470.854200663147</v>
      </c>
      <c r="K24" s="85">
        <v>89177.488672794076</v>
      </c>
      <c r="L24" s="85">
        <v>86255.74742671664</v>
      </c>
      <c r="M24" s="85">
        <v>74399.072210293059</v>
      </c>
      <c r="N24" s="85">
        <v>65549.545815930396</v>
      </c>
      <c r="O24" s="85">
        <v>68187.336809657674</v>
      </c>
      <c r="P24" s="85">
        <v>61421.744380429169</v>
      </c>
      <c r="Q24" s="85">
        <v>57929.574431043075</v>
      </c>
      <c r="R24" s="85">
        <v>59873.062496832601</v>
      </c>
      <c r="S24" s="85">
        <v>62217.71799734074</v>
      </c>
      <c r="T24" s="85">
        <v>57604.350216122475</v>
      </c>
      <c r="U24" s="85">
        <v>59810.999814478273</v>
      </c>
      <c r="V24" s="85">
        <v>64485.932044142872</v>
      </c>
      <c r="W24" s="85">
        <v>59083.366045076371</v>
      </c>
      <c r="X24" s="85">
        <v>49767.898619678053</v>
      </c>
      <c r="Y24" s="85">
        <v>52494.373318499973</v>
      </c>
      <c r="Z24" s="85">
        <v>56189.838460880768</v>
      </c>
      <c r="AA24" s="85">
        <v>54105.700682601208</v>
      </c>
      <c r="AB24" s="85">
        <v>52912.169796006834</v>
      </c>
      <c r="AC24" s="85">
        <v>54524.756759166623</v>
      </c>
      <c r="AD24" s="85">
        <v>52305.996535470011</v>
      </c>
      <c r="AE24" s="85">
        <v>53201.729214208659</v>
      </c>
      <c r="AF24" s="85">
        <v>56097.772296733638</v>
      </c>
      <c r="AG24" s="85">
        <v>57115.451063239838</v>
      </c>
      <c r="AH24" s="85">
        <v>56267.98274238818</v>
      </c>
      <c r="AI24" s="85">
        <v>53423.116406945832</v>
      </c>
      <c r="AJ24" s="85">
        <v>54664.339905808258</v>
      </c>
    </row>
    <row r="25" spans="1:36" s="99" customFormat="1">
      <c r="A25" s="167"/>
      <c r="B25" s="166"/>
      <c r="C25" s="166"/>
      <c r="D25" s="84" t="s">
        <v>626</v>
      </c>
      <c r="E25" s="85">
        <v>18142.283141215587</v>
      </c>
      <c r="F25" s="85">
        <v>18382.550738167069</v>
      </c>
      <c r="G25" s="85">
        <v>18536.046902487182</v>
      </c>
      <c r="H25" s="85">
        <v>18588.992351433848</v>
      </c>
      <c r="I25" s="85">
        <v>17673.564566093497</v>
      </c>
      <c r="J25" s="85">
        <v>17331.662497748483</v>
      </c>
      <c r="K25" s="85">
        <v>16789.686348059662</v>
      </c>
      <c r="L25" s="85">
        <v>16098.835854154091</v>
      </c>
      <c r="M25" s="85">
        <v>15740.136483670451</v>
      </c>
      <c r="N25" s="85">
        <v>14963.849965082456</v>
      </c>
      <c r="O25" s="85">
        <v>14225.543359513151</v>
      </c>
      <c r="P25" s="85">
        <v>13476.002593208825</v>
      </c>
      <c r="Q25" s="85">
        <v>12811.863152331176</v>
      </c>
      <c r="R25" s="85">
        <v>12346.914334043868</v>
      </c>
      <c r="S25" s="85">
        <v>11633.570523672088</v>
      </c>
      <c r="T25" s="85">
        <v>11000.171772167076</v>
      </c>
      <c r="U25" s="85">
        <v>10213.960825650001</v>
      </c>
      <c r="V25" s="85">
        <v>9678.3832766389423</v>
      </c>
      <c r="W25" s="85">
        <v>9069.2496953705941</v>
      </c>
      <c r="X25" s="85">
        <v>8599.1519814468138</v>
      </c>
      <c r="Y25" s="85">
        <v>8275.6327872405309</v>
      </c>
      <c r="Z25" s="85">
        <v>7359.3630260013679</v>
      </c>
      <c r="AA25" s="85">
        <v>6716.42031710438</v>
      </c>
      <c r="AB25" s="85">
        <v>6498.0000032356656</v>
      </c>
      <c r="AC25" s="85">
        <v>6003.9805809949039</v>
      </c>
      <c r="AD25" s="85">
        <v>5608.2339828726526</v>
      </c>
      <c r="AE25" s="85">
        <v>5243.5122772886825</v>
      </c>
      <c r="AF25" s="85">
        <v>5377.9678087191041</v>
      </c>
      <c r="AG25" s="85">
        <v>5377.9415467588051</v>
      </c>
      <c r="AH25" s="85">
        <v>5182.1222495529955</v>
      </c>
      <c r="AI25" s="85">
        <v>4752.484449811288</v>
      </c>
      <c r="AJ25" s="85">
        <v>4674.7241378472227</v>
      </c>
    </row>
    <row r="26" spans="1:36" s="99" customFormat="1">
      <c r="A26" s="167"/>
      <c r="B26" s="166"/>
      <c r="C26" s="166"/>
      <c r="D26" s="84" t="s">
        <v>659</v>
      </c>
      <c r="E26" s="85">
        <v>644.50405625505948</v>
      </c>
      <c r="F26" s="85">
        <v>665.48790924940829</v>
      </c>
      <c r="G26" s="85">
        <v>722.44408166264793</v>
      </c>
      <c r="H26" s="85">
        <v>719.44638837773891</v>
      </c>
      <c r="I26" s="85">
        <v>728.4394682324604</v>
      </c>
      <c r="J26" s="85">
        <v>785.39564064570004</v>
      </c>
      <c r="K26" s="85">
        <v>923.2895317514317</v>
      </c>
      <c r="L26" s="85">
        <v>827.3633466344005</v>
      </c>
      <c r="M26" s="85">
        <v>842.35181305893661</v>
      </c>
      <c r="N26" s="85">
        <v>752.42101451171857</v>
      </c>
      <c r="O26" s="85">
        <v>800.38410707023638</v>
      </c>
      <c r="P26" s="85">
        <v>788.3933339306061</v>
      </c>
      <c r="Q26" s="85">
        <v>773.40486750606965</v>
      </c>
      <c r="R26" s="85">
        <v>836.35642648912187</v>
      </c>
      <c r="S26" s="85">
        <v>821.36796006458508</v>
      </c>
      <c r="T26" s="85">
        <v>921.68883952917042</v>
      </c>
      <c r="U26" s="85">
        <v>1238.5371654492669</v>
      </c>
      <c r="V26" s="85">
        <v>1295.8951993195876</v>
      </c>
      <c r="W26" s="85">
        <v>1569.5108275138298</v>
      </c>
      <c r="X26" s="85">
        <v>1382.4129275521373</v>
      </c>
      <c r="Y26" s="85">
        <v>1447.5284774282914</v>
      </c>
      <c r="Z26" s="85">
        <v>1410.7851588036547</v>
      </c>
      <c r="AA26" s="85">
        <v>1524.0254412522397</v>
      </c>
      <c r="AB26" s="85">
        <v>1524.2294104412981</v>
      </c>
      <c r="AC26" s="85">
        <v>1709.1101399657239</v>
      </c>
      <c r="AD26" s="85">
        <v>1892.2403152469799</v>
      </c>
      <c r="AE26" s="85">
        <v>2020.3458784643649</v>
      </c>
      <c r="AF26" s="85">
        <v>2563.5202372150857</v>
      </c>
      <c r="AG26" s="85">
        <v>3047.075788194225</v>
      </c>
      <c r="AH26" s="85">
        <v>3259.8164093254018</v>
      </c>
      <c r="AI26" s="85">
        <v>1382.0168833670916</v>
      </c>
      <c r="AJ26" s="85">
        <v>2453.0262594171713</v>
      </c>
    </row>
    <row r="27" spans="1:36" s="99" customFormat="1">
      <c r="A27" s="167"/>
      <c r="B27" s="166"/>
      <c r="C27" s="166"/>
      <c r="D27" s="84" t="s">
        <v>660</v>
      </c>
      <c r="E27" s="85">
        <v>1277.4006047999999</v>
      </c>
      <c r="F27" s="85">
        <v>499.39493160000006</v>
      </c>
      <c r="G27" s="85">
        <v>771.50940960000003</v>
      </c>
      <c r="H27" s="85">
        <v>432.74546759999998</v>
      </c>
      <c r="I27" s="85">
        <v>431.0923224</v>
      </c>
      <c r="J27" s="85">
        <v>453.0639000000001</v>
      </c>
      <c r="K27" s="85">
        <v>532.76711879999993</v>
      </c>
      <c r="L27" s="85">
        <v>685.3711548</v>
      </c>
      <c r="M27" s="85">
        <v>853.14436680000017</v>
      </c>
      <c r="N27" s="85">
        <v>1183.6027620000002</v>
      </c>
      <c r="O27" s="85">
        <v>924.3308112000002</v>
      </c>
      <c r="P27" s="85">
        <v>844.07654400000013</v>
      </c>
      <c r="Q27" s="85">
        <v>873.7689372000001</v>
      </c>
      <c r="R27" s="85">
        <v>921.29697600000031</v>
      </c>
      <c r="S27" s="85">
        <v>819.86708999999996</v>
      </c>
      <c r="T27" s="85">
        <v>1042.3656528000001</v>
      </c>
      <c r="U27" s="85">
        <v>955.37021160000018</v>
      </c>
      <c r="V27" s="85">
        <v>804.75914160000013</v>
      </c>
      <c r="W27" s="85">
        <v>893.0740452</v>
      </c>
      <c r="X27" s="85">
        <v>801.11541119999993</v>
      </c>
      <c r="Y27" s="85">
        <v>696.83983320000004</v>
      </c>
      <c r="Z27" s="85">
        <v>548.33194860000003</v>
      </c>
      <c r="AA27" s="85">
        <v>463.84094280000005</v>
      </c>
      <c r="AB27" s="85">
        <v>449.36500079999996</v>
      </c>
      <c r="AC27" s="85">
        <v>471.12535499999996</v>
      </c>
      <c r="AD27" s="85">
        <v>610.1994719999999</v>
      </c>
      <c r="AE27" s="85">
        <v>580.68694199999993</v>
      </c>
      <c r="AF27" s="85">
        <v>843.8052100860001</v>
      </c>
      <c r="AG27" s="85">
        <v>856.32016537199979</v>
      </c>
      <c r="AH27" s="85">
        <v>875.16538264799999</v>
      </c>
      <c r="AI27" s="85">
        <v>956.12706503633638</v>
      </c>
      <c r="AJ27" s="85">
        <v>1102.5023836008002</v>
      </c>
    </row>
    <row r="28" spans="1:36" s="99" customFormat="1">
      <c r="A28" s="167"/>
      <c r="B28" s="166"/>
      <c r="C28" s="166"/>
      <c r="D28" s="84" t="s">
        <v>661</v>
      </c>
      <c r="E28" s="85">
        <v>264391.77067017177</v>
      </c>
      <c r="F28" s="85">
        <v>253869.23824269426</v>
      </c>
      <c r="G28" s="85">
        <v>245647.30856024587</v>
      </c>
      <c r="H28" s="85">
        <v>231345.21513224451</v>
      </c>
      <c r="I28" s="85">
        <v>229091.64849176165</v>
      </c>
      <c r="J28" s="85">
        <v>215142.58918672235</v>
      </c>
      <c r="K28" s="85">
        <v>221984.91295604515</v>
      </c>
      <c r="L28" s="85">
        <v>216248.49574465441</v>
      </c>
      <c r="M28" s="85">
        <v>207628.27466234969</v>
      </c>
      <c r="N28" s="85">
        <v>202373.00261187271</v>
      </c>
      <c r="O28" s="85">
        <v>200291.66053259454</v>
      </c>
      <c r="P28" s="85">
        <v>204020.94793697074</v>
      </c>
      <c r="Q28" s="85">
        <v>196820.82283255988</v>
      </c>
      <c r="R28" s="85">
        <v>206466.34668673843</v>
      </c>
      <c r="S28" s="85">
        <v>205202.81412695491</v>
      </c>
      <c r="T28" s="85">
        <v>204553.72910678855</v>
      </c>
      <c r="U28" s="85">
        <v>210729.02354552603</v>
      </c>
      <c r="V28" s="85">
        <v>206030.27794331108</v>
      </c>
      <c r="W28" s="85">
        <v>200511.09448220494</v>
      </c>
      <c r="X28" s="85">
        <v>191232.90484237898</v>
      </c>
      <c r="Y28" s="85">
        <v>197708.81865186722</v>
      </c>
      <c r="Z28" s="85">
        <v>199345.47240825943</v>
      </c>
      <c r="AA28" s="85">
        <v>194511.85343216592</v>
      </c>
      <c r="AB28" s="85">
        <v>196186.95130904304</v>
      </c>
      <c r="AC28" s="85">
        <v>186760.37617618553</v>
      </c>
      <c r="AD28" s="85">
        <v>190625.49038298262</v>
      </c>
      <c r="AE28" s="85">
        <v>190306.80463823947</v>
      </c>
      <c r="AF28" s="85">
        <v>191934.07179653452</v>
      </c>
      <c r="AG28" s="85">
        <v>189670.20137339164</v>
      </c>
      <c r="AH28" s="85">
        <v>174230.81460256231</v>
      </c>
      <c r="AI28" s="85">
        <v>163031.65690399075</v>
      </c>
      <c r="AJ28" s="85">
        <v>183292.55387263547</v>
      </c>
    </row>
    <row r="29" spans="1:36" s="99" customFormat="1">
      <c r="A29" s="167"/>
      <c r="B29" s="166"/>
      <c r="C29" s="166"/>
      <c r="D29" s="84" t="s">
        <v>662</v>
      </c>
      <c r="E29" s="85">
        <v>47936.552287306054</v>
      </c>
      <c r="F29" s="85">
        <v>56590.927635670821</v>
      </c>
      <c r="G29" s="85">
        <v>58325.749173415672</v>
      </c>
      <c r="H29" s="85">
        <v>61309.661103382845</v>
      </c>
      <c r="I29" s="85">
        <v>53075.361353371671</v>
      </c>
      <c r="J29" s="85">
        <v>53145.29170961013</v>
      </c>
      <c r="K29" s="85">
        <v>53905.520256735901</v>
      </c>
      <c r="L29" s="85">
        <v>49922.750375799304</v>
      </c>
      <c r="M29" s="85">
        <v>40301.015755698972</v>
      </c>
      <c r="N29" s="85">
        <v>41584.734742504414</v>
      </c>
      <c r="O29" s="85">
        <v>34895.614068792136</v>
      </c>
      <c r="P29" s="85">
        <v>38144.730095212566</v>
      </c>
      <c r="Q29" s="85">
        <v>42111.4604502722</v>
      </c>
      <c r="R29" s="85">
        <v>42487.725168910758</v>
      </c>
      <c r="S29" s="85">
        <v>43042.099184417908</v>
      </c>
      <c r="T29" s="85">
        <v>45417.269296148974</v>
      </c>
      <c r="U29" s="85">
        <v>50122.945935780081</v>
      </c>
      <c r="V29" s="85">
        <v>46260.154268970888</v>
      </c>
      <c r="W29" s="85">
        <v>48444.326910183765</v>
      </c>
      <c r="X29" s="85">
        <v>49698.838435910642</v>
      </c>
      <c r="Y29" s="85">
        <v>55862.660223215156</v>
      </c>
      <c r="Z29" s="85">
        <v>49582.84384525202</v>
      </c>
      <c r="AA29" s="85">
        <v>51155.375122848644</v>
      </c>
      <c r="AB29" s="85">
        <v>49369.420705625402</v>
      </c>
      <c r="AC29" s="85">
        <v>45061.998243677925</v>
      </c>
      <c r="AD29" s="85">
        <v>44763.000824749295</v>
      </c>
      <c r="AE29" s="85">
        <v>47768.151848208297</v>
      </c>
      <c r="AF29" s="85">
        <v>46874.197107679174</v>
      </c>
      <c r="AG29" s="85">
        <v>45871.881126620428</v>
      </c>
      <c r="AH29" s="85">
        <v>40259.425127516501</v>
      </c>
      <c r="AI29" s="85">
        <v>41014.078560795861</v>
      </c>
      <c r="AJ29" s="85">
        <v>42984.369159700007</v>
      </c>
    </row>
    <row r="30" spans="1:36" s="99" customFormat="1">
      <c r="A30" s="167"/>
      <c r="B30" s="166"/>
      <c r="C30" s="166"/>
      <c r="D30" s="84" t="s">
        <v>663</v>
      </c>
      <c r="E30" s="85">
        <v>-28493.663008329157</v>
      </c>
      <c r="F30" s="85">
        <v>-21428.20574583612</v>
      </c>
      <c r="G30" s="85">
        <v>-205.55725148568209</v>
      </c>
      <c r="H30" s="85">
        <v>-7919.9118129670105</v>
      </c>
      <c r="I30" s="85">
        <v>-7474.3977813360061</v>
      </c>
      <c r="J30" s="85">
        <v>-17716.929958078457</v>
      </c>
      <c r="K30" s="85">
        <v>-35127.831273152478</v>
      </c>
      <c r="L30" s="85">
        <v>-35018.028371176159</v>
      </c>
      <c r="M30" s="85">
        <v>-40732.97795554177</v>
      </c>
      <c r="N30" s="85">
        <v>-37939.444351255122</v>
      </c>
      <c r="O30" s="85">
        <v>-34569.106199591486</v>
      </c>
      <c r="P30" s="85">
        <v>-26805.852217153297</v>
      </c>
      <c r="Q30" s="85">
        <v>-35488.408924975825</v>
      </c>
      <c r="R30" s="85">
        <v>-37470.1042456836</v>
      </c>
      <c r="S30" s="85">
        <v>-48687.848814561345</v>
      </c>
      <c r="T30" s="85">
        <v>-48018.517660765785</v>
      </c>
      <c r="U30" s="85">
        <v>-42106.451754916336</v>
      </c>
      <c r="V30" s="85">
        <v>-35236.162372984589</v>
      </c>
      <c r="W30" s="85">
        <v>-34832.863238816295</v>
      </c>
      <c r="X30" s="85">
        <v>-34749.524610454318</v>
      </c>
      <c r="Y30" s="85">
        <v>-32962.298654967482</v>
      </c>
      <c r="Z30" s="85">
        <v>-38417.153828046976</v>
      </c>
      <c r="AA30" s="85">
        <v>-38799.437198063075</v>
      </c>
      <c r="AB30" s="85">
        <v>-40961.154879341244</v>
      </c>
      <c r="AC30" s="85">
        <v>-33481.12974137759</v>
      </c>
      <c r="AD30" s="85">
        <v>-29143.456949698921</v>
      </c>
      <c r="AE30" s="85">
        <v>-36395.763413359135</v>
      </c>
      <c r="AF30" s="85">
        <v>-37388.797433914136</v>
      </c>
      <c r="AG30" s="85">
        <v>-36748.269885557929</v>
      </c>
      <c r="AH30" s="85">
        <v>-18294.50421170878</v>
      </c>
      <c r="AI30" s="85">
        <v>-18957.849715770171</v>
      </c>
      <c r="AJ30" s="85">
        <v>-20094.722948312799</v>
      </c>
    </row>
    <row r="31" spans="1:36" s="99" customFormat="1">
      <c r="A31" s="167"/>
      <c r="B31" s="166"/>
      <c r="C31" s="166"/>
      <c r="D31" s="84" t="s">
        <v>625</v>
      </c>
      <c r="E31" s="85">
        <v>9532.5367679398896</v>
      </c>
      <c r="F31" s="85">
        <v>11424.993181564076</v>
      </c>
      <c r="G31" s="85">
        <v>12561.130329785899</v>
      </c>
      <c r="H31" s="85">
        <v>14809.785856938739</v>
      </c>
      <c r="I31" s="85">
        <v>16023.487856778769</v>
      </c>
      <c r="J31" s="85">
        <v>15513.125059213276</v>
      </c>
      <c r="K31" s="85">
        <v>16202.495950918792</v>
      </c>
      <c r="L31" s="85">
        <v>16771.990231635868</v>
      </c>
      <c r="M31" s="85">
        <v>15149.187718858237</v>
      </c>
      <c r="N31" s="85">
        <v>15605.80393018324</v>
      </c>
      <c r="O31" s="85">
        <v>14668.13282396262</v>
      </c>
      <c r="P31" s="85">
        <v>14532.256360558331</v>
      </c>
      <c r="Q31" s="85">
        <v>13690.421304080732</v>
      </c>
      <c r="R31" s="85">
        <v>13809.234032784241</v>
      </c>
      <c r="S31" s="85">
        <v>14256.360732887222</v>
      </c>
      <c r="T31" s="85">
        <v>14789.843863200258</v>
      </c>
      <c r="U31" s="85">
        <v>12860.43164673367</v>
      </c>
      <c r="V31" s="85">
        <v>11755.188861450868</v>
      </c>
      <c r="W31" s="85">
        <v>12293.509299309886</v>
      </c>
      <c r="X31" s="85">
        <v>12081.359173758243</v>
      </c>
      <c r="Y31" s="85">
        <v>12430.155708942119</v>
      </c>
      <c r="Z31" s="85">
        <v>11952.27970545463</v>
      </c>
      <c r="AA31" s="85">
        <v>12102.380629645486</v>
      </c>
      <c r="AB31" s="85">
        <v>11746.117440043208</v>
      </c>
      <c r="AC31" s="85">
        <v>11310.095843033769</v>
      </c>
      <c r="AD31" s="85">
        <v>10893.203310665882</v>
      </c>
      <c r="AE31" s="85">
        <v>11528.565973777895</v>
      </c>
      <c r="AF31" s="85">
        <v>12683.137405266189</v>
      </c>
      <c r="AG31" s="85">
        <v>12730.19678433079</v>
      </c>
      <c r="AH31" s="85">
        <v>12293.565865098381</v>
      </c>
      <c r="AI31" s="85">
        <v>12540.384789696218</v>
      </c>
      <c r="AJ31" s="85">
        <v>11935.454146915921</v>
      </c>
    </row>
    <row r="32" spans="1:36" s="87" customFormat="1" ht="15" thickBot="1">
      <c r="A32" s="86"/>
      <c r="C32" s="88"/>
    </row>
    <row r="33" spans="1:36" ht="15" thickBot="1"/>
    <row r="34" spans="1:36" s="76" customFormat="1">
      <c r="A34" s="95" t="s">
        <v>167</v>
      </c>
      <c r="B34" s="74"/>
      <c r="C34" s="74"/>
      <c r="D34" s="74"/>
      <c r="E34" s="75" t="s">
        <v>633</v>
      </c>
      <c r="F34" s="75" t="s">
        <v>634</v>
      </c>
      <c r="G34" s="75" t="s">
        <v>635</v>
      </c>
      <c r="H34" s="75" t="s">
        <v>636</v>
      </c>
      <c r="I34" s="75" t="s">
        <v>637</v>
      </c>
      <c r="J34" s="75" t="s">
        <v>638</v>
      </c>
      <c r="K34" s="75" t="s">
        <v>639</v>
      </c>
      <c r="L34" s="75" t="s">
        <v>640</v>
      </c>
      <c r="M34" s="75" t="s">
        <v>641</v>
      </c>
      <c r="N34" s="75" t="s">
        <v>642</v>
      </c>
      <c r="O34" s="75" t="s">
        <v>643</v>
      </c>
      <c r="P34" s="75" t="s">
        <v>644</v>
      </c>
      <c r="Q34" s="75" t="s">
        <v>645</v>
      </c>
      <c r="R34" s="75" t="s">
        <v>646</v>
      </c>
      <c r="S34" s="75" t="s">
        <v>647</v>
      </c>
      <c r="T34" s="75" t="s">
        <v>648</v>
      </c>
      <c r="U34" s="75" t="s">
        <v>649</v>
      </c>
      <c r="V34" s="75" t="s">
        <v>650</v>
      </c>
      <c r="W34" s="75" t="s">
        <v>651</v>
      </c>
      <c r="X34" s="75" t="s">
        <v>652</v>
      </c>
      <c r="Y34" s="75" t="s">
        <v>43</v>
      </c>
      <c r="Z34" s="75" t="s">
        <v>44</v>
      </c>
      <c r="AA34" s="75" t="s">
        <v>45</v>
      </c>
      <c r="AB34" s="75" t="s">
        <v>46</v>
      </c>
      <c r="AC34" s="75" t="s">
        <v>47</v>
      </c>
      <c r="AD34" s="75" t="s">
        <v>48</v>
      </c>
      <c r="AE34" s="75" t="s">
        <v>49</v>
      </c>
      <c r="AF34" s="75" t="s">
        <v>50</v>
      </c>
      <c r="AG34" s="75" t="s">
        <v>51</v>
      </c>
      <c r="AH34" s="75" t="s">
        <v>52</v>
      </c>
      <c r="AI34" s="75" t="s">
        <v>653</v>
      </c>
      <c r="AJ34" s="75" t="s">
        <v>654</v>
      </c>
    </row>
    <row r="35" spans="1:36">
      <c r="A35" s="37"/>
      <c r="E35" s="81">
        <v>42830.742641618679</v>
      </c>
      <c r="F35" s="81">
        <v>39659.658028062382</v>
      </c>
      <c r="G35" s="81">
        <v>36721.369298028636</v>
      </c>
      <c r="H35" s="81">
        <v>47733.425309348546</v>
      </c>
      <c r="I35" s="81">
        <v>48761.894188754886</v>
      </c>
      <c r="J35" s="81">
        <v>63324.393209203401</v>
      </c>
      <c r="K35" s="81">
        <v>67871.95815111899</v>
      </c>
      <c r="L35" s="81">
        <v>64048.232382150069</v>
      </c>
      <c r="M35" s="81">
        <v>53785.77134217538</v>
      </c>
      <c r="N35" s="81">
        <v>45916.439165155549</v>
      </c>
      <c r="O35" s="81">
        <v>45962.900400606268</v>
      </c>
      <c r="P35" s="81">
        <v>40622.290150116125</v>
      </c>
      <c r="Q35" s="81">
        <v>38469.40505985263</v>
      </c>
      <c r="R35" s="81">
        <v>37591.635102853215</v>
      </c>
      <c r="S35" s="81">
        <v>38278.520224877444</v>
      </c>
      <c r="T35" s="81">
        <v>33872.335235615239</v>
      </c>
      <c r="U35" s="81">
        <v>33804.482538483891</v>
      </c>
      <c r="V35" s="81">
        <v>36085.371094433205</v>
      </c>
      <c r="W35" s="81">
        <v>31964.601205797608</v>
      </c>
      <c r="X35" s="81">
        <v>28034.706627819876</v>
      </c>
      <c r="Y35" s="81">
        <v>29615.726982138814</v>
      </c>
      <c r="Z35" s="81">
        <v>30555.297827518458</v>
      </c>
      <c r="AA35" s="81">
        <v>29474.454399721937</v>
      </c>
      <c r="AB35" s="81">
        <v>29288.848792702665</v>
      </c>
      <c r="AC35" s="81">
        <v>29421.944435586534</v>
      </c>
      <c r="AD35" s="81">
        <v>27954.15507340246</v>
      </c>
      <c r="AE35" s="81">
        <v>28650.201470781401</v>
      </c>
      <c r="AF35" s="81">
        <v>31029.042150883506</v>
      </c>
      <c r="AG35" s="81">
        <v>31552.03985912136</v>
      </c>
      <c r="AH35" s="81">
        <v>31186.78852870869</v>
      </c>
      <c r="AI35" s="81">
        <v>28906.826432726171</v>
      </c>
      <c r="AJ35" s="81">
        <v>30106.351084120051</v>
      </c>
    </row>
    <row r="36" spans="1:36">
      <c r="A36" s="37"/>
      <c r="E36" s="11">
        <f>E24-E35</f>
        <v>21971.957985021014</v>
      </c>
    </row>
    <row r="37" spans="1:36">
      <c r="A37" s="37"/>
      <c r="D37" t="str">
        <f>D27</f>
        <v>International shipping</v>
      </c>
      <c r="E37" s="24">
        <f t="shared" ref="E37:AJ37" si="3">E27</f>
        <v>1277.4006047999999</v>
      </c>
      <c r="F37" s="24">
        <f t="shared" si="3"/>
        <v>499.39493160000006</v>
      </c>
      <c r="G37" s="24">
        <f t="shared" si="3"/>
        <v>771.50940960000003</v>
      </c>
      <c r="H37" s="24">
        <f t="shared" si="3"/>
        <v>432.74546759999998</v>
      </c>
      <c r="I37" s="24">
        <f t="shared" si="3"/>
        <v>431.0923224</v>
      </c>
      <c r="J37" s="24">
        <f t="shared" si="3"/>
        <v>453.0639000000001</v>
      </c>
      <c r="K37" s="24">
        <f t="shared" si="3"/>
        <v>532.76711879999993</v>
      </c>
      <c r="L37" s="24">
        <f t="shared" si="3"/>
        <v>685.3711548</v>
      </c>
      <c r="M37" s="24">
        <f t="shared" si="3"/>
        <v>853.14436680000017</v>
      </c>
      <c r="N37" s="24">
        <f t="shared" si="3"/>
        <v>1183.6027620000002</v>
      </c>
      <c r="O37" s="24">
        <f t="shared" si="3"/>
        <v>924.3308112000002</v>
      </c>
      <c r="P37" s="24">
        <f t="shared" si="3"/>
        <v>844.07654400000013</v>
      </c>
      <c r="Q37" s="24">
        <f t="shared" si="3"/>
        <v>873.7689372000001</v>
      </c>
      <c r="R37" s="24">
        <f t="shared" si="3"/>
        <v>921.29697600000031</v>
      </c>
      <c r="S37" s="24">
        <f t="shared" si="3"/>
        <v>819.86708999999996</v>
      </c>
      <c r="T37" s="24">
        <f t="shared" si="3"/>
        <v>1042.3656528000001</v>
      </c>
      <c r="U37" s="24">
        <f t="shared" si="3"/>
        <v>955.37021160000018</v>
      </c>
      <c r="V37" s="24">
        <f t="shared" si="3"/>
        <v>804.75914160000013</v>
      </c>
      <c r="W37" s="24">
        <f t="shared" si="3"/>
        <v>893.0740452</v>
      </c>
      <c r="X37" s="24">
        <f t="shared" si="3"/>
        <v>801.11541119999993</v>
      </c>
      <c r="Y37" s="24">
        <f t="shared" si="3"/>
        <v>696.83983320000004</v>
      </c>
      <c r="Z37" s="24">
        <f t="shared" si="3"/>
        <v>548.33194860000003</v>
      </c>
      <c r="AA37" s="24">
        <f t="shared" si="3"/>
        <v>463.84094280000005</v>
      </c>
      <c r="AB37" s="24">
        <f t="shared" si="3"/>
        <v>449.36500079999996</v>
      </c>
      <c r="AC37" s="24">
        <f t="shared" si="3"/>
        <v>471.12535499999996</v>
      </c>
      <c r="AD37" s="24">
        <f t="shared" si="3"/>
        <v>610.1994719999999</v>
      </c>
      <c r="AE37" s="24">
        <f t="shared" si="3"/>
        <v>580.68694199999993</v>
      </c>
      <c r="AF37" s="24">
        <f t="shared" si="3"/>
        <v>843.8052100860001</v>
      </c>
      <c r="AG37" s="24">
        <f t="shared" si="3"/>
        <v>856.32016537199979</v>
      </c>
      <c r="AH37" s="24">
        <f t="shared" si="3"/>
        <v>875.16538264799999</v>
      </c>
      <c r="AI37" s="24">
        <f t="shared" si="3"/>
        <v>956.12706503633638</v>
      </c>
      <c r="AJ37" s="24">
        <f t="shared" si="3"/>
        <v>1102.5023836008002</v>
      </c>
    </row>
    <row r="38" spans="1:36">
      <c r="A38" s="37"/>
      <c r="D38" t="str">
        <f>D23</f>
        <v>Domestic transport</v>
      </c>
      <c r="E38" s="24">
        <f t="shared" ref="E38:AJ38" si="4">E23</f>
        <v>20741.063075352686</v>
      </c>
      <c r="F38" s="24">
        <f t="shared" si="4"/>
        <v>21795.202573168128</v>
      </c>
      <c r="G38" s="24">
        <f t="shared" si="4"/>
        <v>22227.244843405733</v>
      </c>
      <c r="H38" s="24">
        <f t="shared" si="4"/>
        <v>21790.999813821101</v>
      </c>
      <c r="I38" s="24">
        <f t="shared" si="4"/>
        <v>22951.711461689752</v>
      </c>
      <c r="J38" s="24">
        <f t="shared" si="4"/>
        <v>23801.476111743777</v>
      </c>
      <c r="K38" s="24">
        <f t="shared" si="4"/>
        <v>26983.164847915737</v>
      </c>
      <c r="L38" s="24">
        <f t="shared" si="4"/>
        <v>28570.172940762121</v>
      </c>
      <c r="M38" s="24">
        <f t="shared" si="4"/>
        <v>30133.960581259194</v>
      </c>
      <c r="N38" s="24">
        <f t="shared" si="4"/>
        <v>32885.842175128237</v>
      </c>
      <c r="O38" s="24">
        <f t="shared" si="4"/>
        <v>29000.431474203138</v>
      </c>
      <c r="P38" s="24">
        <f t="shared" si="4"/>
        <v>28791.513729920596</v>
      </c>
      <c r="Q38" s="24">
        <f t="shared" si="4"/>
        <v>27780.676413812012</v>
      </c>
      <c r="R38" s="24">
        <f t="shared" si="4"/>
        <v>29863.994318961712</v>
      </c>
      <c r="S38" s="24">
        <f t="shared" si="4"/>
        <v>33773.246868109978</v>
      </c>
      <c r="T38" s="24">
        <f t="shared" si="4"/>
        <v>36248.827456716564</v>
      </c>
      <c r="U38" s="24">
        <f t="shared" si="4"/>
        <v>40117.155036222648</v>
      </c>
      <c r="V38" s="24">
        <f t="shared" si="4"/>
        <v>44260.700713432634</v>
      </c>
      <c r="W38" s="24">
        <f t="shared" si="4"/>
        <v>46246.796155528406</v>
      </c>
      <c r="X38" s="24">
        <f t="shared" si="4"/>
        <v>46849.784166368212</v>
      </c>
      <c r="Y38" s="24">
        <f t="shared" si="4"/>
        <v>49373.533877903137</v>
      </c>
      <c r="Z38" s="24">
        <f t="shared" si="4"/>
        <v>49968.786427243314</v>
      </c>
      <c r="AA38" s="24">
        <f t="shared" si="4"/>
        <v>48023.978968399075</v>
      </c>
      <c r="AB38" s="24">
        <f t="shared" si="4"/>
        <v>45167.847850838458</v>
      </c>
      <c r="AC38" s="24">
        <f t="shared" si="4"/>
        <v>45540.028673348701</v>
      </c>
      <c r="AD38" s="24">
        <f t="shared" si="4"/>
        <v>48040.114716476375</v>
      </c>
      <c r="AE38" s="24">
        <f t="shared" si="4"/>
        <v>54743.918726605094</v>
      </c>
      <c r="AF38" s="24">
        <f t="shared" si="4"/>
        <v>63216.761981770389</v>
      </c>
      <c r="AG38" s="24">
        <f t="shared" si="4"/>
        <v>65040.403208251664</v>
      </c>
      <c r="AH38" s="24">
        <f t="shared" si="4"/>
        <v>66041.577186598312</v>
      </c>
      <c r="AI38" s="24">
        <f t="shared" si="4"/>
        <v>63081.566104003854</v>
      </c>
      <c r="AJ38" s="24">
        <f t="shared" si="4"/>
        <v>68350.906139302446</v>
      </c>
    </row>
    <row r="39" spans="1:36">
      <c r="A39" s="37"/>
      <c r="D39" t="str">
        <f>D28</f>
        <v>Energy supply</v>
      </c>
      <c r="E39" s="24">
        <f t="shared" ref="E39:AJ40" si="5">E28</f>
        <v>264391.77067017177</v>
      </c>
      <c r="F39" s="24">
        <f t="shared" si="5"/>
        <v>253869.23824269426</v>
      </c>
      <c r="G39" s="24">
        <f t="shared" si="5"/>
        <v>245647.30856024587</v>
      </c>
      <c r="H39" s="24">
        <f t="shared" si="5"/>
        <v>231345.21513224451</v>
      </c>
      <c r="I39" s="24">
        <f t="shared" si="5"/>
        <v>229091.64849176165</v>
      </c>
      <c r="J39" s="24">
        <f t="shared" si="5"/>
        <v>215142.58918672235</v>
      </c>
      <c r="K39" s="24">
        <f t="shared" si="5"/>
        <v>221984.91295604515</v>
      </c>
      <c r="L39" s="24">
        <f t="shared" si="5"/>
        <v>216248.49574465441</v>
      </c>
      <c r="M39" s="24">
        <f t="shared" si="5"/>
        <v>207628.27466234969</v>
      </c>
      <c r="N39" s="24">
        <f t="shared" si="5"/>
        <v>202373.00261187271</v>
      </c>
      <c r="O39" s="24">
        <f t="shared" si="5"/>
        <v>200291.66053259454</v>
      </c>
      <c r="P39" s="24">
        <f t="shared" si="5"/>
        <v>204020.94793697074</v>
      </c>
      <c r="Q39" s="24">
        <f t="shared" si="5"/>
        <v>196820.82283255988</v>
      </c>
      <c r="R39" s="24">
        <f t="shared" si="5"/>
        <v>206466.34668673843</v>
      </c>
      <c r="S39" s="24">
        <f t="shared" si="5"/>
        <v>205202.81412695491</v>
      </c>
      <c r="T39" s="24">
        <f t="shared" si="5"/>
        <v>204553.72910678855</v>
      </c>
      <c r="U39" s="24">
        <f t="shared" si="5"/>
        <v>210729.02354552603</v>
      </c>
      <c r="V39" s="24">
        <f t="shared" si="5"/>
        <v>206030.27794331108</v>
      </c>
      <c r="W39" s="24">
        <f t="shared" si="5"/>
        <v>200511.09448220494</v>
      </c>
      <c r="X39" s="24">
        <f t="shared" si="5"/>
        <v>191232.90484237898</v>
      </c>
      <c r="Y39" s="24">
        <f t="shared" si="5"/>
        <v>197708.81865186722</v>
      </c>
      <c r="Z39" s="24">
        <f t="shared" si="5"/>
        <v>199345.47240825943</v>
      </c>
      <c r="AA39" s="24">
        <f t="shared" si="5"/>
        <v>194511.85343216592</v>
      </c>
      <c r="AB39" s="24">
        <f t="shared" si="5"/>
        <v>196186.95130904304</v>
      </c>
      <c r="AC39" s="24">
        <f t="shared" si="5"/>
        <v>186760.37617618553</v>
      </c>
      <c r="AD39" s="24">
        <f t="shared" si="5"/>
        <v>190625.49038298262</v>
      </c>
      <c r="AE39" s="24">
        <f t="shared" si="5"/>
        <v>190306.80463823947</v>
      </c>
      <c r="AF39" s="24">
        <f t="shared" si="5"/>
        <v>191934.07179653452</v>
      </c>
      <c r="AG39" s="24">
        <f t="shared" si="5"/>
        <v>189670.20137339164</v>
      </c>
      <c r="AH39" s="24">
        <f t="shared" si="5"/>
        <v>174230.81460256231</v>
      </c>
      <c r="AI39" s="24">
        <f t="shared" si="5"/>
        <v>163031.65690399075</v>
      </c>
      <c r="AJ39" s="24">
        <f t="shared" si="5"/>
        <v>183292.55387263547</v>
      </c>
    </row>
    <row r="40" spans="1:36">
      <c r="A40" s="37"/>
      <c r="D40" t="str">
        <f>D29</f>
        <v>Residential and commercial</v>
      </c>
      <c r="E40" s="24">
        <f t="shared" si="5"/>
        <v>47936.552287306054</v>
      </c>
      <c r="F40" s="24">
        <f t="shared" si="5"/>
        <v>56590.927635670821</v>
      </c>
      <c r="G40" s="24">
        <f t="shared" si="5"/>
        <v>58325.749173415672</v>
      </c>
      <c r="H40" s="24">
        <f t="shared" si="5"/>
        <v>61309.661103382845</v>
      </c>
      <c r="I40" s="24">
        <f t="shared" si="5"/>
        <v>53075.361353371671</v>
      </c>
      <c r="J40" s="24">
        <f t="shared" si="5"/>
        <v>53145.29170961013</v>
      </c>
      <c r="K40" s="24">
        <f t="shared" si="5"/>
        <v>53905.520256735901</v>
      </c>
      <c r="L40" s="24">
        <f t="shared" si="5"/>
        <v>49922.750375799304</v>
      </c>
      <c r="M40" s="24">
        <f t="shared" si="5"/>
        <v>40301.015755698972</v>
      </c>
      <c r="N40" s="24">
        <f t="shared" si="5"/>
        <v>41584.734742504414</v>
      </c>
      <c r="O40" s="24">
        <f t="shared" si="5"/>
        <v>34895.614068792136</v>
      </c>
      <c r="P40" s="24">
        <f t="shared" si="5"/>
        <v>38144.730095212566</v>
      </c>
      <c r="Q40" s="24">
        <f t="shared" si="5"/>
        <v>42111.4604502722</v>
      </c>
      <c r="R40" s="24">
        <f t="shared" si="5"/>
        <v>42487.725168910758</v>
      </c>
      <c r="S40" s="24">
        <f t="shared" si="5"/>
        <v>43042.099184417908</v>
      </c>
      <c r="T40" s="24">
        <f t="shared" si="5"/>
        <v>45417.269296148974</v>
      </c>
      <c r="U40" s="24">
        <f t="shared" si="5"/>
        <v>50122.945935780081</v>
      </c>
      <c r="V40" s="24">
        <f t="shared" si="5"/>
        <v>46260.154268970888</v>
      </c>
      <c r="W40" s="24">
        <f t="shared" si="5"/>
        <v>48444.326910183765</v>
      </c>
      <c r="X40" s="24">
        <f t="shared" si="5"/>
        <v>49698.838435910642</v>
      </c>
      <c r="Y40" s="24">
        <f t="shared" si="5"/>
        <v>55862.660223215156</v>
      </c>
      <c r="Z40" s="24">
        <f t="shared" si="5"/>
        <v>49582.84384525202</v>
      </c>
      <c r="AA40" s="24">
        <f t="shared" si="5"/>
        <v>51155.375122848644</v>
      </c>
      <c r="AB40" s="24">
        <f t="shared" si="5"/>
        <v>49369.420705625402</v>
      </c>
      <c r="AC40" s="24">
        <f t="shared" si="5"/>
        <v>45061.998243677925</v>
      </c>
      <c r="AD40" s="24">
        <f t="shared" si="5"/>
        <v>44763.000824749295</v>
      </c>
      <c r="AE40" s="24">
        <f t="shared" si="5"/>
        <v>47768.151848208297</v>
      </c>
      <c r="AF40" s="24">
        <f t="shared" si="5"/>
        <v>46874.197107679174</v>
      </c>
      <c r="AG40" s="24">
        <f t="shared" si="5"/>
        <v>45871.881126620428</v>
      </c>
      <c r="AH40" s="24">
        <f t="shared" si="5"/>
        <v>40259.425127516501</v>
      </c>
      <c r="AI40" s="24">
        <f t="shared" si="5"/>
        <v>41014.078560795861</v>
      </c>
      <c r="AJ40" s="24">
        <f t="shared" si="5"/>
        <v>42984.369159700007</v>
      </c>
    </row>
    <row r="41" spans="1:36">
      <c r="A41" s="37"/>
      <c r="D41" t="str">
        <f>D22</f>
        <v>Agriculture</v>
      </c>
      <c r="E41" s="24">
        <f t="shared" ref="E41:AJ41" si="6">E22</f>
        <v>49291.342679631955</v>
      </c>
      <c r="F41" s="24">
        <f t="shared" si="6"/>
        <v>42514.508641737746</v>
      </c>
      <c r="G41" s="24">
        <f t="shared" si="6"/>
        <v>38641.167099442042</v>
      </c>
      <c r="H41" s="24">
        <f t="shared" si="6"/>
        <v>37212.717300352298</v>
      </c>
      <c r="I41" s="24">
        <f t="shared" si="6"/>
        <v>36922.293909778695</v>
      </c>
      <c r="J41" s="24">
        <f t="shared" si="6"/>
        <v>36724.759596896234</v>
      </c>
      <c r="K41" s="24">
        <f t="shared" si="6"/>
        <v>35755.939772142156</v>
      </c>
      <c r="L41" s="24">
        <f t="shared" si="6"/>
        <v>36562.429204349442</v>
      </c>
      <c r="M41" s="24">
        <f t="shared" si="6"/>
        <v>36457.194756586177</v>
      </c>
      <c r="N41" s="24">
        <f t="shared" si="6"/>
        <v>34988.935660789437</v>
      </c>
      <c r="O41" s="24">
        <f t="shared" si="6"/>
        <v>33205.863867627391</v>
      </c>
      <c r="P41" s="24">
        <f t="shared" si="6"/>
        <v>32615.278652967532</v>
      </c>
      <c r="Q41" s="24">
        <f t="shared" si="6"/>
        <v>31664.655118630759</v>
      </c>
      <c r="R41" s="24">
        <f t="shared" si="6"/>
        <v>31190.861254006213</v>
      </c>
      <c r="S41" s="24">
        <f t="shared" si="6"/>
        <v>31251.472511100787</v>
      </c>
      <c r="T41" s="24">
        <f t="shared" si="6"/>
        <v>31659.42338023417</v>
      </c>
      <c r="U41" s="24">
        <f t="shared" si="6"/>
        <v>32148.727351362821</v>
      </c>
      <c r="V41" s="24">
        <f t="shared" si="6"/>
        <v>32843.793592663169</v>
      </c>
      <c r="W41" s="24">
        <f t="shared" si="6"/>
        <v>32939.515711529384</v>
      </c>
      <c r="X41" s="24">
        <f t="shared" si="6"/>
        <v>32256.875716448863</v>
      </c>
      <c r="Y41" s="24">
        <f t="shared" si="6"/>
        <v>31659.657494501451</v>
      </c>
      <c r="Z41" s="24">
        <f t="shared" si="6"/>
        <v>31989.592998261716</v>
      </c>
      <c r="AA41" s="24">
        <f t="shared" si="6"/>
        <v>31826.63087347808</v>
      </c>
      <c r="AB41" s="24">
        <f t="shared" si="6"/>
        <v>32464.681905590212</v>
      </c>
      <c r="AC41" s="24">
        <f t="shared" si="6"/>
        <v>32364.065009392423</v>
      </c>
      <c r="AD41" s="24">
        <f t="shared" si="6"/>
        <v>31705.476799472501</v>
      </c>
      <c r="AE41" s="24">
        <f t="shared" si="6"/>
        <v>32067.102217285887</v>
      </c>
      <c r="AF41" s="24">
        <f t="shared" si="6"/>
        <v>33359.585875428464</v>
      </c>
      <c r="AG41" s="24">
        <f t="shared" si="6"/>
        <v>33688.367796918428</v>
      </c>
      <c r="AH41" s="24">
        <f t="shared" si="6"/>
        <v>32595.156292322419</v>
      </c>
      <c r="AI41" s="24">
        <f t="shared" si="6"/>
        <v>34051.665151107816</v>
      </c>
      <c r="AJ41" s="24">
        <f t="shared" si="6"/>
        <v>34035.260211382585</v>
      </c>
    </row>
    <row r="42" spans="1:36">
      <c r="A42" s="37"/>
      <c r="D42" t="str">
        <f>D26</f>
        <v>International Aviation</v>
      </c>
      <c r="E42" s="24">
        <f t="shared" ref="E42:AJ42" si="7">E26</f>
        <v>644.50405625505948</v>
      </c>
      <c r="F42" s="24">
        <f t="shared" si="7"/>
        <v>665.48790924940829</v>
      </c>
      <c r="G42" s="24">
        <f t="shared" si="7"/>
        <v>722.44408166264793</v>
      </c>
      <c r="H42" s="24">
        <f t="shared" si="7"/>
        <v>719.44638837773891</v>
      </c>
      <c r="I42" s="24">
        <f t="shared" si="7"/>
        <v>728.4394682324604</v>
      </c>
      <c r="J42" s="24">
        <f t="shared" si="7"/>
        <v>785.39564064570004</v>
      </c>
      <c r="K42" s="24">
        <f t="shared" si="7"/>
        <v>923.2895317514317</v>
      </c>
      <c r="L42" s="24">
        <f t="shared" si="7"/>
        <v>827.3633466344005</v>
      </c>
      <c r="M42" s="24">
        <f t="shared" si="7"/>
        <v>842.35181305893661</v>
      </c>
      <c r="N42" s="24">
        <f t="shared" si="7"/>
        <v>752.42101451171857</v>
      </c>
      <c r="O42" s="24">
        <f t="shared" si="7"/>
        <v>800.38410707023638</v>
      </c>
      <c r="P42" s="24">
        <f t="shared" si="7"/>
        <v>788.3933339306061</v>
      </c>
      <c r="Q42" s="24">
        <f t="shared" si="7"/>
        <v>773.40486750606965</v>
      </c>
      <c r="R42" s="24">
        <f t="shared" si="7"/>
        <v>836.35642648912187</v>
      </c>
      <c r="S42" s="24">
        <f t="shared" si="7"/>
        <v>821.36796006458508</v>
      </c>
      <c r="T42" s="24">
        <f t="shared" si="7"/>
        <v>921.68883952917042</v>
      </c>
      <c r="U42" s="24">
        <f t="shared" si="7"/>
        <v>1238.5371654492669</v>
      </c>
      <c r="V42" s="24">
        <f t="shared" si="7"/>
        <v>1295.8951993195876</v>
      </c>
      <c r="W42" s="24">
        <f t="shared" si="7"/>
        <v>1569.5108275138298</v>
      </c>
      <c r="X42" s="24">
        <f t="shared" si="7"/>
        <v>1382.4129275521373</v>
      </c>
      <c r="Y42" s="24">
        <f t="shared" si="7"/>
        <v>1447.5284774282914</v>
      </c>
      <c r="Z42" s="24">
        <f t="shared" si="7"/>
        <v>1410.7851588036547</v>
      </c>
      <c r="AA42" s="24">
        <f t="shared" si="7"/>
        <v>1524.0254412522397</v>
      </c>
      <c r="AB42" s="24">
        <f t="shared" si="7"/>
        <v>1524.2294104412981</v>
      </c>
      <c r="AC42" s="24">
        <f t="shared" si="7"/>
        <v>1709.1101399657239</v>
      </c>
      <c r="AD42" s="24">
        <f t="shared" si="7"/>
        <v>1892.2403152469799</v>
      </c>
      <c r="AE42" s="24">
        <f t="shared" si="7"/>
        <v>2020.3458784643649</v>
      </c>
      <c r="AF42" s="24">
        <f t="shared" si="7"/>
        <v>2563.5202372150857</v>
      </c>
      <c r="AG42" s="24">
        <f t="shared" si="7"/>
        <v>3047.075788194225</v>
      </c>
      <c r="AH42" s="24">
        <f t="shared" si="7"/>
        <v>3259.8164093254018</v>
      </c>
      <c r="AI42" s="24">
        <f t="shared" si="7"/>
        <v>1382.0168833670916</v>
      </c>
      <c r="AJ42" s="24">
        <f t="shared" si="7"/>
        <v>2453.0262594171713</v>
      </c>
    </row>
    <row r="43" spans="1:36">
      <c r="A43" s="37"/>
      <c r="D43" t="str">
        <f>D31</f>
        <v>Other combustion</v>
      </c>
      <c r="E43" s="24">
        <f t="shared" ref="E43:AJ43" si="8">E31</f>
        <v>9532.5367679398896</v>
      </c>
      <c r="F43" s="24">
        <f t="shared" si="8"/>
        <v>11424.993181564076</v>
      </c>
      <c r="G43" s="24">
        <f t="shared" si="8"/>
        <v>12561.130329785899</v>
      </c>
      <c r="H43" s="24">
        <f t="shared" si="8"/>
        <v>14809.785856938739</v>
      </c>
      <c r="I43" s="24">
        <f t="shared" si="8"/>
        <v>16023.487856778769</v>
      </c>
      <c r="J43" s="24">
        <f t="shared" si="8"/>
        <v>15513.125059213276</v>
      </c>
      <c r="K43" s="24">
        <f t="shared" si="8"/>
        <v>16202.495950918792</v>
      </c>
      <c r="L43" s="24">
        <f t="shared" si="8"/>
        <v>16771.990231635868</v>
      </c>
      <c r="M43" s="24">
        <f t="shared" si="8"/>
        <v>15149.187718858237</v>
      </c>
      <c r="N43" s="24">
        <f t="shared" si="8"/>
        <v>15605.80393018324</v>
      </c>
      <c r="O43" s="24">
        <f t="shared" si="8"/>
        <v>14668.13282396262</v>
      </c>
      <c r="P43" s="24">
        <f t="shared" si="8"/>
        <v>14532.256360558331</v>
      </c>
      <c r="Q43" s="24">
        <f t="shared" si="8"/>
        <v>13690.421304080732</v>
      </c>
      <c r="R43" s="24">
        <f t="shared" si="8"/>
        <v>13809.234032784241</v>
      </c>
      <c r="S43" s="24">
        <f t="shared" si="8"/>
        <v>14256.360732887222</v>
      </c>
      <c r="T43" s="24">
        <f t="shared" si="8"/>
        <v>14789.843863200258</v>
      </c>
      <c r="U43" s="24">
        <f t="shared" si="8"/>
        <v>12860.43164673367</v>
      </c>
      <c r="V43" s="24">
        <f t="shared" si="8"/>
        <v>11755.188861450868</v>
      </c>
      <c r="W43" s="24">
        <f t="shared" si="8"/>
        <v>12293.509299309886</v>
      </c>
      <c r="X43" s="24">
        <f t="shared" si="8"/>
        <v>12081.359173758243</v>
      </c>
      <c r="Y43" s="24">
        <f t="shared" si="8"/>
        <v>12430.155708942119</v>
      </c>
      <c r="Z43" s="24">
        <f t="shared" si="8"/>
        <v>11952.27970545463</v>
      </c>
      <c r="AA43" s="24">
        <f t="shared" si="8"/>
        <v>12102.380629645486</v>
      </c>
      <c r="AB43" s="24">
        <f t="shared" si="8"/>
        <v>11746.117440043208</v>
      </c>
      <c r="AC43" s="24">
        <f t="shared" si="8"/>
        <v>11310.095843033769</v>
      </c>
      <c r="AD43" s="24">
        <f t="shared" si="8"/>
        <v>10893.203310665882</v>
      </c>
      <c r="AE43" s="24">
        <f t="shared" si="8"/>
        <v>11528.565973777895</v>
      </c>
      <c r="AF43" s="24">
        <f t="shared" si="8"/>
        <v>12683.137405266189</v>
      </c>
      <c r="AG43" s="24">
        <f t="shared" si="8"/>
        <v>12730.19678433079</v>
      </c>
      <c r="AH43" s="24">
        <f t="shared" si="8"/>
        <v>12293.565865098381</v>
      </c>
      <c r="AI43" s="24">
        <f t="shared" si="8"/>
        <v>12540.384789696218</v>
      </c>
      <c r="AJ43" s="24">
        <f t="shared" si="8"/>
        <v>11935.454146915921</v>
      </c>
    </row>
    <row r="44" spans="1:36">
      <c r="A44" s="37"/>
      <c r="D44" t="str">
        <f>D25</f>
        <v>Waste</v>
      </c>
      <c r="E44" s="24">
        <f t="shared" ref="E44:AJ45" si="9">E25</f>
        <v>18142.283141215587</v>
      </c>
      <c r="F44" s="24">
        <f t="shared" si="9"/>
        <v>18382.550738167069</v>
      </c>
      <c r="G44" s="24">
        <f t="shared" si="9"/>
        <v>18536.046902487182</v>
      </c>
      <c r="H44" s="24">
        <f t="shared" si="9"/>
        <v>18588.992351433848</v>
      </c>
      <c r="I44" s="24">
        <f t="shared" si="9"/>
        <v>17673.564566093497</v>
      </c>
      <c r="J44" s="24">
        <f t="shared" si="9"/>
        <v>17331.662497748483</v>
      </c>
      <c r="K44" s="24">
        <f t="shared" si="9"/>
        <v>16789.686348059662</v>
      </c>
      <c r="L44" s="24">
        <f t="shared" si="9"/>
        <v>16098.835854154091</v>
      </c>
      <c r="M44" s="24">
        <f t="shared" si="9"/>
        <v>15740.136483670451</v>
      </c>
      <c r="N44" s="24">
        <f t="shared" si="9"/>
        <v>14963.849965082456</v>
      </c>
      <c r="O44" s="24">
        <f t="shared" si="9"/>
        <v>14225.543359513151</v>
      </c>
      <c r="P44" s="24">
        <f t="shared" si="9"/>
        <v>13476.002593208825</v>
      </c>
      <c r="Q44" s="24">
        <f t="shared" si="9"/>
        <v>12811.863152331176</v>
      </c>
      <c r="R44" s="24">
        <f t="shared" si="9"/>
        <v>12346.914334043868</v>
      </c>
      <c r="S44" s="24">
        <f t="shared" si="9"/>
        <v>11633.570523672088</v>
      </c>
      <c r="T44" s="24">
        <f t="shared" si="9"/>
        <v>11000.171772167076</v>
      </c>
      <c r="U44" s="24">
        <f t="shared" si="9"/>
        <v>10213.960825650001</v>
      </c>
      <c r="V44" s="24">
        <f t="shared" si="9"/>
        <v>9678.3832766389423</v>
      </c>
      <c r="W44" s="24">
        <f t="shared" si="9"/>
        <v>9069.2496953705941</v>
      </c>
      <c r="X44" s="24">
        <f t="shared" si="9"/>
        <v>8599.1519814468138</v>
      </c>
      <c r="Y44" s="24">
        <f t="shared" si="9"/>
        <v>8275.6327872405309</v>
      </c>
      <c r="Z44" s="24">
        <f t="shared" si="9"/>
        <v>7359.3630260013679</v>
      </c>
      <c r="AA44" s="24">
        <f t="shared" si="9"/>
        <v>6716.42031710438</v>
      </c>
      <c r="AB44" s="24">
        <f t="shared" si="9"/>
        <v>6498.0000032356656</v>
      </c>
      <c r="AC44" s="24">
        <f t="shared" si="9"/>
        <v>6003.9805809949039</v>
      </c>
      <c r="AD44" s="24">
        <f t="shared" si="9"/>
        <v>5608.2339828726526</v>
      </c>
      <c r="AE44" s="24">
        <f t="shared" si="9"/>
        <v>5243.5122772886825</v>
      </c>
      <c r="AF44" s="24">
        <f t="shared" si="9"/>
        <v>5377.9678087191041</v>
      </c>
      <c r="AG44" s="24">
        <f t="shared" si="9"/>
        <v>5377.9415467588051</v>
      </c>
      <c r="AH44" s="24">
        <f t="shared" si="9"/>
        <v>5182.1222495529955</v>
      </c>
      <c r="AI44" s="24">
        <f t="shared" si="9"/>
        <v>4752.484449811288</v>
      </c>
      <c r="AJ44" s="24">
        <f t="shared" si="9"/>
        <v>4674.7241378472227</v>
      </c>
    </row>
    <row r="45" spans="1:36">
      <c r="A45" s="37"/>
      <c r="D45" t="s">
        <v>627</v>
      </c>
      <c r="E45" s="24">
        <f t="shared" si="9"/>
        <v>644.50405625505948</v>
      </c>
      <c r="F45" s="24">
        <f t="shared" si="9"/>
        <v>665.48790924940829</v>
      </c>
      <c r="G45" s="24">
        <f t="shared" si="9"/>
        <v>722.44408166264793</v>
      </c>
      <c r="H45" s="24">
        <f t="shared" si="9"/>
        <v>719.44638837773891</v>
      </c>
      <c r="I45" s="24">
        <f t="shared" si="9"/>
        <v>728.4394682324604</v>
      </c>
      <c r="J45" s="24">
        <f t="shared" si="9"/>
        <v>785.39564064570004</v>
      </c>
      <c r="K45" s="24">
        <f t="shared" si="9"/>
        <v>923.2895317514317</v>
      </c>
      <c r="L45" s="24">
        <f t="shared" si="9"/>
        <v>827.3633466344005</v>
      </c>
      <c r="M45" s="24">
        <f t="shared" si="9"/>
        <v>842.35181305893661</v>
      </c>
      <c r="N45" s="24">
        <f t="shared" si="9"/>
        <v>752.42101451171857</v>
      </c>
      <c r="O45" s="24">
        <f t="shared" si="9"/>
        <v>800.38410707023638</v>
      </c>
      <c r="P45" s="24">
        <f t="shared" si="9"/>
        <v>788.3933339306061</v>
      </c>
      <c r="Q45" s="24">
        <f t="shared" si="9"/>
        <v>773.40486750606965</v>
      </c>
      <c r="R45" s="24">
        <f t="shared" si="9"/>
        <v>836.35642648912187</v>
      </c>
      <c r="S45" s="24">
        <f t="shared" si="9"/>
        <v>821.36796006458508</v>
      </c>
      <c r="T45" s="24">
        <f t="shared" si="9"/>
        <v>921.68883952917042</v>
      </c>
      <c r="U45" s="24">
        <f t="shared" si="9"/>
        <v>1238.5371654492669</v>
      </c>
      <c r="V45" s="24">
        <f t="shared" si="9"/>
        <v>1295.8951993195876</v>
      </c>
      <c r="W45" s="24">
        <f t="shared" si="9"/>
        <v>1569.5108275138298</v>
      </c>
      <c r="X45" s="24">
        <f t="shared" si="9"/>
        <v>1382.4129275521373</v>
      </c>
      <c r="Y45" s="24">
        <f t="shared" si="9"/>
        <v>1447.5284774282914</v>
      </c>
      <c r="Z45" s="24">
        <f t="shared" si="9"/>
        <v>1410.7851588036547</v>
      </c>
      <c r="AA45" s="24">
        <f t="shared" si="9"/>
        <v>1524.0254412522397</v>
      </c>
      <c r="AB45" s="24">
        <f t="shared" si="9"/>
        <v>1524.2294104412981</v>
      </c>
      <c r="AC45" s="24">
        <f t="shared" si="9"/>
        <v>1709.1101399657239</v>
      </c>
      <c r="AD45" s="24">
        <f t="shared" si="9"/>
        <v>1892.2403152469799</v>
      </c>
      <c r="AE45" s="24">
        <f t="shared" si="9"/>
        <v>2020.3458784643649</v>
      </c>
      <c r="AF45" s="24">
        <f t="shared" si="9"/>
        <v>2563.5202372150857</v>
      </c>
      <c r="AG45" s="24">
        <f t="shared" si="9"/>
        <v>3047.075788194225</v>
      </c>
      <c r="AH45" s="24">
        <f t="shared" si="9"/>
        <v>3259.8164093254018</v>
      </c>
      <c r="AI45" s="24">
        <f t="shared" si="9"/>
        <v>1382.0168833670916</v>
      </c>
      <c r="AJ45" s="24">
        <f t="shared" si="9"/>
        <v>2453.0262594171713</v>
      </c>
    </row>
    <row r="46" spans="1:36" s="59" customFormat="1" ht="15" thickBot="1">
      <c r="A46" s="38"/>
      <c r="C46" s="71"/>
    </row>
  </sheetData>
  <mergeCells count="3">
    <mergeCell ref="C22:C31"/>
    <mergeCell ref="B22:B31"/>
    <mergeCell ref="A22:A31"/>
  </mergeCells>
  <pageMargins left="0.7" right="0.7" top="0.75" bottom="0.75" header="0.3" footer="0.3"/>
  <legacyDrawing r:id="rId1"/>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61F91D-D20D-4759-AE15-F984418E1F7C}">
  <dimension ref="A1:AJ46"/>
  <sheetViews>
    <sheetView zoomScale="63" zoomScaleNormal="63" workbookViewId="0">
      <selection activeCell="O55" sqref="O55"/>
    </sheetView>
  </sheetViews>
  <sheetFormatPr defaultRowHeight="14.4"/>
  <cols>
    <col min="1" max="1" width="35.5546875" bestFit="1" customWidth="1"/>
    <col min="2" max="2" width="24.33203125" bestFit="1" customWidth="1"/>
    <col min="3" max="3" width="11.33203125" style="32" customWidth="1"/>
    <col min="4" max="4" width="13.21875" customWidth="1"/>
    <col min="5" max="5" width="16.88671875" bestFit="1" customWidth="1"/>
  </cols>
  <sheetData>
    <row r="1" spans="1:5">
      <c r="B1">
        <v>1000</v>
      </c>
    </row>
    <row r="3" spans="1:5" ht="15" thickBot="1">
      <c r="B3" t="s">
        <v>167</v>
      </c>
    </row>
    <row r="4" spans="1:5" ht="28.8">
      <c r="A4" s="15" t="s">
        <v>184</v>
      </c>
      <c r="B4" s="15">
        <v>2019</v>
      </c>
      <c r="C4" s="137" t="s">
        <v>515</v>
      </c>
      <c r="D4" s="18" t="s">
        <v>516</v>
      </c>
      <c r="E4" s="113" t="s">
        <v>528</v>
      </c>
    </row>
    <row r="5" spans="1:5">
      <c r="A5" s="16" t="s">
        <v>517</v>
      </c>
      <c r="B5" s="136">
        <f t="shared" ref="B5:B6" si="0">AH35/$B$1</f>
        <v>7.8334929246161193</v>
      </c>
      <c r="C5" s="138">
        <f t="shared" ref="C5:C15" si="1">B5/$B$16</f>
        <v>0.10285353656371493</v>
      </c>
      <c r="D5" s="105">
        <v>0.1</v>
      </c>
      <c r="E5" s="129">
        <v>1</v>
      </c>
    </row>
    <row r="6" spans="1:5">
      <c r="A6" s="16" t="s">
        <v>518</v>
      </c>
      <c r="B6" s="136">
        <f t="shared" si="0"/>
        <v>7.2711179197604867</v>
      </c>
      <c r="C6" s="138">
        <f t="shared" si="1"/>
        <v>9.5469568941471544E-2</v>
      </c>
      <c r="D6" s="105">
        <v>0.1</v>
      </c>
      <c r="E6" s="129">
        <v>1</v>
      </c>
    </row>
    <row r="7" spans="1:5">
      <c r="A7" s="16" t="s">
        <v>519</v>
      </c>
      <c r="B7" s="136">
        <f>AH37/$B$1</f>
        <v>3.0972863223933076</v>
      </c>
      <c r="C7" s="138">
        <f t="shared" si="1"/>
        <v>4.0667280238104717E-2</v>
      </c>
      <c r="D7" s="105">
        <v>0.1</v>
      </c>
      <c r="E7" s="129">
        <v>1</v>
      </c>
    </row>
    <row r="8" spans="1:5">
      <c r="A8" s="16" t="s">
        <v>520</v>
      </c>
      <c r="B8" s="136">
        <f t="shared" ref="B8:B15" si="2">AH38/$B$1</f>
        <v>17.740765764281633</v>
      </c>
      <c r="C8" s="138">
        <f t="shared" si="1"/>
        <v>0.23293574370519554</v>
      </c>
      <c r="D8" s="105">
        <v>0.1</v>
      </c>
      <c r="E8" s="129">
        <v>1</v>
      </c>
    </row>
    <row r="9" spans="1:5">
      <c r="A9" s="16" t="s">
        <v>521</v>
      </c>
      <c r="B9" s="136">
        <f t="shared" si="2"/>
        <v>14.217161020877411</v>
      </c>
      <c r="C9" s="138">
        <f t="shared" si="1"/>
        <v>0.18667091487348181</v>
      </c>
      <c r="D9" s="105">
        <v>0.1</v>
      </c>
      <c r="E9" s="129">
        <v>1</v>
      </c>
    </row>
    <row r="10" spans="1:5">
      <c r="A10" s="16" t="s">
        <v>522</v>
      </c>
      <c r="B10" s="136">
        <f t="shared" si="2"/>
        <v>3.2792583434043645</v>
      </c>
      <c r="C10" s="138">
        <f t="shared" si="1"/>
        <v>4.3056567634767687E-2</v>
      </c>
      <c r="D10" s="105">
        <v>0.1</v>
      </c>
      <c r="E10" s="129">
        <v>1</v>
      </c>
    </row>
    <row r="11" spans="1:5">
      <c r="A11" s="16" t="s">
        <v>523</v>
      </c>
      <c r="B11" s="136">
        <f t="shared" si="2"/>
        <v>7.2486154101491058</v>
      </c>
      <c r="C11" s="138">
        <f t="shared" si="1"/>
        <v>9.517411163815076E-2</v>
      </c>
      <c r="D11" s="105">
        <v>0.1</v>
      </c>
      <c r="E11" s="129">
        <v>1</v>
      </c>
    </row>
    <row r="12" spans="1:5">
      <c r="A12" s="16" t="s">
        <v>524</v>
      </c>
      <c r="B12" s="136">
        <f t="shared" si="2"/>
        <v>4.4024786738796617</v>
      </c>
      <c r="C12" s="138">
        <f t="shared" si="1"/>
        <v>5.7804418234927692E-2</v>
      </c>
      <c r="D12" s="105">
        <v>0.1</v>
      </c>
      <c r="E12" s="129">
        <v>1</v>
      </c>
    </row>
    <row r="13" spans="1:5">
      <c r="A13" s="16" t="s">
        <v>525</v>
      </c>
      <c r="B13" s="136">
        <f t="shared" si="2"/>
        <v>1.4465477802539426</v>
      </c>
      <c r="C13" s="138">
        <f t="shared" si="1"/>
        <v>1.8993130706733953E-2</v>
      </c>
      <c r="D13" s="105">
        <v>0.1</v>
      </c>
      <c r="E13" s="129">
        <v>1</v>
      </c>
    </row>
    <row r="14" spans="1:5">
      <c r="A14" s="16" t="s">
        <v>526</v>
      </c>
      <c r="B14" s="136">
        <f t="shared" si="2"/>
        <v>5.2224264728868572</v>
      </c>
      <c r="C14" s="138">
        <f t="shared" si="1"/>
        <v>6.8570309228523876E-2</v>
      </c>
      <c r="D14" s="105">
        <v>0.1</v>
      </c>
      <c r="E14" s="129">
        <v>1</v>
      </c>
    </row>
    <row r="15" spans="1:5">
      <c r="A15" s="16" t="s">
        <v>527</v>
      </c>
      <c r="B15" s="136">
        <f t="shared" si="2"/>
        <v>4.4024786738796617</v>
      </c>
      <c r="C15" s="138">
        <f t="shared" si="1"/>
        <v>5.7804418234927692E-2</v>
      </c>
      <c r="D15" s="105">
        <v>0.1</v>
      </c>
      <c r="E15" s="129">
        <v>1</v>
      </c>
    </row>
    <row r="16" spans="1:5">
      <c r="A16" s="16" t="s">
        <v>529</v>
      </c>
      <c r="B16" s="136">
        <f>SUM(B5:B15)</f>
        <v>76.161629306382537</v>
      </c>
      <c r="C16" s="138">
        <f>B16/$B$16</f>
        <v>1</v>
      </c>
      <c r="D16" s="105"/>
      <c r="E16" s="129">
        <v>1</v>
      </c>
    </row>
    <row r="17" spans="1:36" ht="15" thickBot="1">
      <c r="A17" s="17"/>
      <c r="B17" s="57"/>
      <c r="C17" s="139">
        <f>SUM(C5:C15)</f>
        <v>1.0000000000000002</v>
      </c>
      <c r="D17" s="57"/>
      <c r="E17" s="132"/>
    </row>
    <row r="19" spans="1:36">
      <c r="H19" s="35"/>
    </row>
    <row r="20" spans="1:36" ht="15" thickBot="1">
      <c r="H20" s="35"/>
    </row>
    <row r="21" spans="1:36" s="98" customFormat="1">
      <c r="A21" s="89"/>
      <c r="B21" s="90"/>
      <c r="C21" s="90"/>
      <c r="D21" s="90"/>
      <c r="E21" s="91" t="s">
        <v>633</v>
      </c>
      <c r="F21" s="91" t="s">
        <v>634</v>
      </c>
      <c r="G21" s="91" t="s">
        <v>635</v>
      </c>
      <c r="H21" s="91" t="s">
        <v>636</v>
      </c>
      <c r="I21" s="91" t="s">
        <v>637</v>
      </c>
      <c r="J21" s="91" t="s">
        <v>638</v>
      </c>
      <c r="K21" s="91" t="s">
        <v>639</v>
      </c>
      <c r="L21" s="91" t="s">
        <v>640</v>
      </c>
      <c r="M21" s="91" t="s">
        <v>641</v>
      </c>
      <c r="N21" s="91" t="s">
        <v>642</v>
      </c>
      <c r="O21" s="91" t="s">
        <v>643</v>
      </c>
      <c r="P21" s="91" t="s">
        <v>644</v>
      </c>
      <c r="Q21" s="91" t="s">
        <v>645</v>
      </c>
      <c r="R21" s="91" t="s">
        <v>646</v>
      </c>
      <c r="S21" s="91" t="s">
        <v>647</v>
      </c>
      <c r="T21" s="91" t="s">
        <v>648</v>
      </c>
      <c r="U21" s="91" t="s">
        <v>649</v>
      </c>
      <c r="V21" s="91" t="s">
        <v>650</v>
      </c>
      <c r="W21" s="91" t="s">
        <v>651</v>
      </c>
      <c r="X21" s="91" t="s">
        <v>652</v>
      </c>
      <c r="Y21" s="91" t="s">
        <v>43</v>
      </c>
      <c r="Z21" s="91" t="s">
        <v>44</v>
      </c>
      <c r="AA21" s="91" t="s">
        <v>45</v>
      </c>
      <c r="AB21" s="91" t="s">
        <v>46</v>
      </c>
      <c r="AC21" s="91" t="s">
        <v>47</v>
      </c>
      <c r="AD21" s="91" t="s">
        <v>48</v>
      </c>
      <c r="AE21" s="91" t="s">
        <v>49</v>
      </c>
      <c r="AF21" s="91" t="s">
        <v>50</v>
      </c>
      <c r="AG21" s="91" t="s">
        <v>51</v>
      </c>
      <c r="AH21" s="91" t="s">
        <v>52</v>
      </c>
      <c r="AI21" s="91" t="s">
        <v>653</v>
      </c>
      <c r="AJ21" s="91" t="s">
        <v>654</v>
      </c>
    </row>
    <row r="22" spans="1:36" s="99" customFormat="1" ht="14.4" customHeight="1">
      <c r="A22" s="167" t="s">
        <v>655</v>
      </c>
      <c r="B22" s="166" t="s">
        <v>656</v>
      </c>
      <c r="C22" s="166" t="s">
        <v>35</v>
      </c>
      <c r="D22" s="84" t="s">
        <v>657</v>
      </c>
      <c r="E22" s="85">
        <v>7339.1727707940927</v>
      </c>
      <c r="F22" s="85">
        <v>7368.830760303882</v>
      </c>
      <c r="G22" s="85">
        <v>7253.4681229454072</v>
      </c>
      <c r="H22" s="85">
        <v>7195.529503937034</v>
      </c>
      <c r="I22" s="85">
        <v>7222.4891296404812</v>
      </c>
      <c r="J22" s="85">
        <v>7277.5109420751269</v>
      </c>
      <c r="K22" s="85">
        <v>7466.8011939841363</v>
      </c>
      <c r="L22" s="85">
        <v>7494.2017237979535</v>
      </c>
      <c r="M22" s="85">
        <v>7454.1435440150217</v>
      </c>
      <c r="N22" s="85">
        <v>7584.2514192990975</v>
      </c>
      <c r="O22" s="85">
        <v>7698.9518795759777</v>
      </c>
      <c r="P22" s="85">
        <v>7449.3253209516042</v>
      </c>
      <c r="Q22" s="85">
        <v>7326.2489229949797</v>
      </c>
      <c r="R22" s="85">
        <v>7047.5248130470745</v>
      </c>
      <c r="S22" s="85">
        <v>7253.5066051388148</v>
      </c>
      <c r="T22" s="85">
        <v>6929.2646761975584</v>
      </c>
      <c r="U22" s="85">
        <v>6878.9229664757395</v>
      </c>
      <c r="V22" s="85">
        <v>6994.9353858010281</v>
      </c>
      <c r="W22" s="85">
        <v>6944.269474950509</v>
      </c>
      <c r="X22" s="85">
        <v>6880.5920479792485</v>
      </c>
      <c r="Y22" s="85">
        <v>6814.2555301364919</v>
      </c>
      <c r="Z22" s="85">
        <v>6768.8348590201149</v>
      </c>
      <c r="AA22" s="85">
        <v>6793.9612886854411</v>
      </c>
      <c r="AB22" s="85">
        <v>6757.2993228697205</v>
      </c>
      <c r="AC22" s="85">
        <v>6890.1378372952413</v>
      </c>
      <c r="AD22" s="85">
        <v>6911.357199180492</v>
      </c>
      <c r="AE22" s="85">
        <v>6954.2059530271563</v>
      </c>
      <c r="AF22" s="85">
        <v>7067.6011742694081</v>
      </c>
      <c r="AG22" s="85">
        <v>7148.643376912446</v>
      </c>
      <c r="AH22" s="85">
        <v>7248.6154101491056</v>
      </c>
      <c r="AI22" s="85">
        <v>7271.889097553445</v>
      </c>
      <c r="AJ22" s="85">
        <v>7258.1809604119917</v>
      </c>
    </row>
    <row r="23" spans="1:36" s="99" customFormat="1">
      <c r="A23" s="167"/>
      <c r="B23" s="166"/>
      <c r="C23" s="166"/>
      <c r="D23" s="84" t="s">
        <v>620</v>
      </c>
      <c r="E23" s="85">
        <v>10820.078137983592</v>
      </c>
      <c r="F23" s="85">
        <v>11551.463227027727</v>
      </c>
      <c r="G23" s="85">
        <v>12422.537093650551</v>
      </c>
      <c r="H23" s="85">
        <v>12879.364634278736</v>
      </c>
      <c r="I23" s="85">
        <v>13575.188790639415</v>
      </c>
      <c r="J23" s="85">
        <v>14185.908237874413</v>
      </c>
      <c r="K23" s="85">
        <v>15010.545692708041</v>
      </c>
      <c r="L23" s="85">
        <v>15698.063649494476</v>
      </c>
      <c r="M23" s="85">
        <v>17122.316372699464</v>
      </c>
      <c r="N23" s="85">
        <v>17986.016756812009</v>
      </c>
      <c r="O23" s="85">
        <v>19727.180574246257</v>
      </c>
      <c r="P23" s="85">
        <v>20073.032720895324</v>
      </c>
      <c r="Q23" s="85">
        <v>20409.889430012765</v>
      </c>
      <c r="R23" s="85">
        <v>20286.694702535817</v>
      </c>
      <c r="S23" s="85">
        <v>20248.374573240217</v>
      </c>
      <c r="T23" s="85">
        <v>19947.36767463318</v>
      </c>
      <c r="U23" s="85">
        <v>19958.83997936788</v>
      </c>
      <c r="V23" s="85">
        <v>19546.424178875102</v>
      </c>
      <c r="W23" s="85">
        <v>19208.636299221933</v>
      </c>
      <c r="X23" s="85">
        <v>19185.023826588633</v>
      </c>
      <c r="Y23" s="85">
        <v>18974.658675796996</v>
      </c>
      <c r="Z23" s="85">
        <v>17624.161482818334</v>
      </c>
      <c r="AA23" s="85">
        <v>16232.368883575555</v>
      </c>
      <c r="AB23" s="85">
        <v>15865.517454178169</v>
      </c>
      <c r="AC23" s="85">
        <v>16206.067027759509</v>
      </c>
      <c r="AD23" s="85">
        <v>16370.651729276115</v>
      </c>
      <c r="AE23" s="85">
        <v>16831.056054316403</v>
      </c>
      <c r="AF23" s="85">
        <v>17179.292616760697</v>
      </c>
      <c r="AG23" s="85">
        <v>17243.795445989472</v>
      </c>
      <c r="AH23" s="85">
        <v>17740.765764281634</v>
      </c>
      <c r="AI23" s="85">
        <v>14831.407271643044</v>
      </c>
      <c r="AJ23" s="85">
        <v>15914.40537973236</v>
      </c>
    </row>
    <row r="24" spans="1:36" s="99" customFormat="1">
      <c r="A24" s="167"/>
      <c r="B24" s="166"/>
      <c r="C24" s="166"/>
      <c r="D24" s="84" t="s">
        <v>658</v>
      </c>
      <c r="E24" s="85">
        <v>15334.810830971448</v>
      </c>
      <c r="F24" s="85">
        <v>15511.363935092038</v>
      </c>
      <c r="G24" s="85">
        <v>15291.820254957936</v>
      </c>
      <c r="H24" s="85">
        <v>15082.626941257855</v>
      </c>
      <c r="I24" s="85">
        <v>15515.337898268368</v>
      </c>
      <c r="J24" s="85">
        <v>16701.015182432515</v>
      </c>
      <c r="K24" s="85">
        <v>17035.717616335867</v>
      </c>
      <c r="L24" s="85">
        <v>18411.377688975161</v>
      </c>
      <c r="M24" s="85">
        <v>18554.432348394799</v>
      </c>
      <c r="N24" s="85">
        <v>18986.993775811738</v>
      </c>
      <c r="O24" s="85">
        <v>19642.935073699671</v>
      </c>
      <c r="P24" s="85">
        <v>18062.400094661665</v>
      </c>
      <c r="Q24" s="85">
        <v>18534.263263945599</v>
      </c>
      <c r="R24" s="85">
        <v>18025.691978942654</v>
      </c>
      <c r="S24" s="85">
        <v>19269.909475285185</v>
      </c>
      <c r="T24" s="85">
        <v>18991.109072357485</v>
      </c>
      <c r="U24" s="85">
        <v>18409.237559382978</v>
      </c>
      <c r="V24" s="85">
        <v>19293.53217515078</v>
      </c>
      <c r="W24" s="85">
        <v>18449.119915277774</v>
      </c>
      <c r="X24" s="85">
        <v>15597.659334639386</v>
      </c>
      <c r="Y24" s="85">
        <v>16620.900160740737</v>
      </c>
      <c r="Z24" s="85">
        <v>15251.962759305765</v>
      </c>
      <c r="AA24" s="85">
        <v>14040.748770286136</v>
      </c>
      <c r="AB24" s="85">
        <v>14421.250732115677</v>
      </c>
      <c r="AC24" s="85">
        <v>14910.261231776898</v>
      </c>
      <c r="AD24" s="85">
        <v>15248.810634457752</v>
      </c>
      <c r="AE24" s="85">
        <v>14203.424588771839</v>
      </c>
      <c r="AF24" s="85">
        <v>14880.376461918569</v>
      </c>
      <c r="AG24" s="85">
        <v>14547.231629242126</v>
      </c>
      <c r="AH24" s="85">
        <v>15104.610844376606</v>
      </c>
      <c r="AI24" s="85">
        <v>14833.8980550124</v>
      </c>
      <c r="AJ24" s="85">
        <v>14467.357937755718</v>
      </c>
    </row>
    <row r="25" spans="1:36" s="99" customFormat="1">
      <c r="A25" s="167"/>
      <c r="B25" s="166"/>
      <c r="C25" s="166"/>
      <c r="D25" s="84" t="s">
        <v>626</v>
      </c>
      <c r="E25" s="85">
        <v>5110.2426035954468</v>
      </c>
      <c r="F25" s="85">
        <v>5241.4570169791587</v>
      </c>
      <c r="G25" s="85">
        <v>5395.6708906567719</v>
      </c>
      <c r="H25" s="85">
        <v>5532.4786515826054</v>
      </c>
      <c r="I25" s="85">
        <v>5702.8724640984574</v>
      </c>
      <c r="J25" s="85">
        <v>5856.0018096398608</v>
      </c>
      <c r="K25" s="85">
        <v>6027.8251637902003</v>
      </c>
      <c r="L25" s="85">
        <v>6218.9229909088253</v>
      </c>
      <c r="M25" s="85">
        <v>6422.9177524732622</v>
      </c>
      <c r="N25" s="85">
        <v>6623.0772027252278</v>
      </c>
      <c r="O25" s="85">
        <v>6869.515973387226</v>
      </c>
      <c r="P25" s="85">
        <v>7045.9648625138825</v>
      </c>
      <c r="Q25" s="85">
        <v>7197.9096667578551</v>
      </c>
      <c r="R25" s="85">
        <v>7363.3238374184448</v>
      </c>
      <c r="S25" s="85">
        <v>7351.3113465155393</v>
      </c>
      <c r="T25" s="85">
        <v>7226.4840329886574</v>
      </c>
      <c r="U25" s="85">
        <v>7133.5584810963956</v>
      </c>
      <c r="V25" s="85">
        <v>6966.8972877280021</v>
      </c>
      <c r="W25" s="85">
        <v>6749.383017737161</v>
      </c>
      <c r="X25" s="85">
        <v>6633.5948167284205</v>
      </c>
      <c r="Y25" s="85">
        <v>6478.1500290285103</v>
      </c>
      <c r="Z25" s="85">
        <v>6404.9883356936243</v>
      </c>
      <c r="AA25" s="85">
        <v>6180.910700863491</v>
      </c>
      <c r="AB25" s="85">
        <v>5986.2959149388698</v>
      </c>
      <c r="AC25" s="85">
        <v>5846.4728125432757</v>
      </c>
      <c r="AD25" s="85">
        <v>5489.5705108555167</v>
      </c>
      <c r="AE25" s="85">
        <v>5347.7059496461916</v>
      </c>
      <c r="AF25" s="85">
        <v>5303.9207789081156</v>
      </c>
      <c r="AG25" s="85">
        <v>5237.4537699380026</v>
      </c>
      <c r="AH25" s="85">
        <v>5222.4264728868575</v>
      </c>
      <c r="AI25" s="85">
        <v>5014.8920970345343</v>
      </c>
      <c r="AJ25" s="85">
        <v>5007.8961223858905</v>
      </c>
    </row>
    <row r="26" spans="1:36" s="99" customFormat="1">
      <c r="A26" s="167"/>
      <c r="B26" s="166"/>
      <c r="C26" s="166"/>
      <c r="D26" s="84" t="s">
        <v>659</v>
      </c>
      <c r="E26" s="85">
        <v>1547.5722368247632</v>
      </c>
      <c r="F26" s="85">
        <v>1567.609495324961</v>
      </c>
      <c r="G26" s="85">
        <v>1658.3761291264702</v>
      </c>
      <c r="H26" s="85">
        <v>1571.3367671320054</v>
      </c>
      <c r="I26" s="85">
        <v>1580.0695232638029</v>
      </c>
      <c r="J26" s="85">
        <v>1646.1940033741882</v>
      </c>
      <c r="K26" s="85">
        <v>1630.4251259633618</v>
      </c>
      <c r="L26" s="85">
        <v>1682.0447798163393</v>
      </c>
      <c r="M26" s="85">
        <v>1779.4004068743614</v>
      </c>
      <c r="N26" s="85">
        <v>1962.5386736115272</v>
      </c>
      <c r="O26" s="85">
        <v>2019.8672485727177</v>
      </c>
      <c r="P26" s="85">
        <v>1968.3436664132869</v>
      </c>
      <c r="Q26" s="85">
        <v>1871.0383874559802</v>
      </c>
      <c r="R26" s="85">
        <v>2055.6414889735929</v>
      </c>
      <c r="S26" s="85">
        <v>2213.6297092929913</v>
      </c>
      <c r="T26" s="85">
        <v>2298.5488573618654</v>
      </c>
      <c r="U26" s="85">
        <v>2431.7398735393836</v>
      </c>
      <c r="V26" s="85">
        <v>2566.2635347959413</v>
      </c>
      <c r="W26" s="85">
        <v>2657.2180992813928</v>
      </c>
      <c r="X26" s="85">
        <v>2416.2476120075657</v>
      </c>
      <c r="Y26" s="85">
        <v>2658.7481522462767</v>
      </c>
      <c r="Z26" s="85">
        <v>2755.4741852266743</v>
      </c>
      <c r="AA26" s="85">
        <v>2777.1213952285952</v>
      </c>
      <c r="AB26" s="85">
        <v>2849.2187942858914</v>
      </c>
      <c r="AC26" s="85">
        <v>3026.5383244191648</v>
      </c>
      <c r="AD26" s="85">
        <v>3166.8009987284158</v>
      </c>
      <c r="AE26" s="85">
        <v>3394.0637763551581</v>
      </c>
      <c r="AF26" s="85">
        <v>3866.6580748576262</v>
      </c>
      <c r="AG26" s="85">
        <v>4153.5164997242755</v>
      </c>
      <c r="AH26" s="85">
        <v>4402.478673879662</v>
      </c>
      <c r="AI26" s="85">
        <v>1581.6206617688329</v>
      </c>
      <c r="AJ26" s="85">
        <v>2012.0626522681587</v>
      </c>
    </row>
    <row r="27" spans="1:36" s="99" customFormat="1">
      <c r="A27" s="167"/>
      <c r="B27" s="166"/>
      <c r="C27" s="166"/>
      <c r="D27" s="84" t="s">
        <v>660</v>
      </c>
      <c r="E27" s="85">
        <v>1413.2421875805758</v>
      </c>
      <c r="F27" s="85">
        <v>1402.1725564647929</v>
      </c>
      <c r="G27" s="85">
        <v>1398.924328003576</v>
      </c>
      <c r="H27" s="85">
        <v>1179.5720805917558</v>
      </c>
      <c r="I27" s="85">
        <v>1073.2489160363432</v>
      </c>
      <c r="J27" s="85">
        <v>1129.425718868428</v>
      </c>
      <c r="K27" s="85">
        <v>1191.5113173741695</v>
      </c>
      <c r="L27" s="85">
        <v>1161.4764684085637</v>
      </c>
      <c r="M27" s="85">
        <v>1170.0110463967151</v>
      </c>
      <c r="N27" s="85">
        <v>1528.8834991273225</v>
      </c>
      <c r="O27" s="85">
        <v>1682.7905196749396</v>
      </c>
      <c r="P27" s="85">
        <v>1171.9399699858438</v>
      </c>
      <c r="Q27" s="85">
        <v>1240.9946382004173</v>
      </c>
      <c r="R27" s="85">
        <v>1532.6741646461671</v>
      </c>
      <c r="S27" s="85">
        <v>1789.5222478617789</v>
      </c>
      <c r="T27" s="85">
        <v>1567.8174532501225</v>
      </c>
      <c r="U27" s="85">
        <v>1710.2465409393253</v>
      </c>
      <c r="V27" s="85">
        <v>1798.5685318148785</v>
      </c>
      <c r="W27" s="85">
        <v>1992.9167265619294</v>
      </c>
      <c r="X27" s="85">
        <v>1815.8851976123119</v>
      </c>
      <c r="Y27" s="85">
        <v>1649.9775010397175</v>
      </c>
      <c r="Z27" s="85">
        <v>1970.4071123451149</v>
      </c>
      <c r="AA27" s="85">
        <v>2117.1135723363782</v>
      </c>
      <c r="AB27" s="85">
        <v>2131.2855406214521</v>
      </c>
      <c r="AC27" s="85">
        <v>1979.6686908303438</v>
      </c>
      <c r="AD27" s="85">
        <v>2042.8196708913392</v>
      </c>
      <c r="AE27" s="85">
        <v>2395.2742237500147</v>
      </c>
      <c r="AF27" s="85">
        <v>2560.3415947716671</v>
      </c>
      <c r="AG27" s="85">
        <v>2682.4668264917736</v>
      </c>
      <c r="AH27" s="85">
        <v>3097.2863223933077</v>
      </c>
      <c r="AI27" s="85">
        <v>2213.22398678836</v>
      </c>
      <c r="AJ27" s="85">
        <v>2167.7263044039887</v>
      </c>
    </row>
    <row r="28" spans="1:36" s="99" customFormat="1">
      <c r="A28" s="167"/>
      <c r="B28" s="166"/>
      <c r="C28" s="166"/>
      <c r="D28" s="84" t="s">
        <v>661</v>
      </c>
      <c r="E28" s="85">
        <v>16633.455699959271</v>
      </c>
      <c r="F28" s="85">
        <v>17353.398191375254</v>
      </c>
      <c r="G28" s="85">
        <v>20348.793405796707</v>
      </c>
      <c r="H28" s="85">
        <v>18396.304936007178</v>
      </c>
      <c r="I28" s="85">
        <v>17779.553250740584</v>
      </c>
      <c r="J28" s="85">
        <v>20511.682609610514</v>
      </c>
      <c r="K28" s="85">
        <v>16432.936880732555</v>
      </c>
      <c r="L28" s="85">
        <v>17285.033292445391</v>
      </c>
      <c r="M28" s="85">
        <v>19869.693909386151</v>
      </c>
      <c r="N28" s="85">
        <v>25945.157666008115</v>
      </c>
      <c r="O28" s="85">
        <v>22084.989440979905</v>
      </c>
      <c r="P28" s="85">
        <v>22589.076290037523</v>
      </c>
      <c r="Q28" s="85">
        <v>25995.637804661965</v>
      </c>
      <c r="R28" s="85">
        <v>21522.815777117197</v>
      </c>
      <c r="S28" s="85">
        <v>23037.085255538314</v>
      </c>
      <c r="T28" s="85">
        <v>26139.531461158062</v>
      </c>
      <c r="U28" s="85">
        <v>23133.095150618687</v>
      </c>
      <c r="V28" s="85">
        <v>20499.751310014606</v>
      </c>
      <c r="W28" s="85">
        <v>19859.927700072793</v>
      </c>
      <c r="X28" s="85">
        <v>19973.9867867141</v>
      </c>
      <c r="Y28" s="85">
        <v>15169.652190836952</v>
      </c>
      <c r="Z28" s="85">
        <v>17111.149741863024</v>
      </c>
      <c r="AA28" s="85">
        <v>18151.689757478318</v>
      </c>
      <c r="AB28" s="85">
        <v>16495.444117229188</v>
      </c>
      <c r="AC28" s="85">
        <v>15641.760036392743</v>
      </c>
      <c r="AD28" s="85">
        <v>19604.101751531511</v>
      </c>
      <c r="AE28" s="85">
        <v>18531.266593900986</v>
      </c>
      <c r="AF28" s="85">
        <v>22519.141549946915</v>
      </c>
      <c r="AG28" s="85">
        <v>18988.938893300401</v>
      </c>
      <c r="AH28" s="85">
        <v>14217.161020877411</v>
      </c>
      <c r="AI28" s="85">
        <v>11467.17128786222</v>
      </c>
      <c r="AJ28" s="85">
        <v>9231.263742482728</v>
      </c>
    </row>
    <row r="29" spans="1:36" s="99" customFormat="1">
      <c r="A29" s="167"/>
      <c r="B29" s="166"/>
      <c r="C29" s="166"/>
      <c r="D29" s="84" t="s">
        <v>662</v>
      </c>
      <c r="E29" s="85">
        <v>2978.7087239012822</v>
      </c>
      <c r="F29" s="85">
        <v>3112.2041855495381</v>
      </c>
      <c r="G29" s="85">
        <v>3300.6215459049204</v>
      </c>
      <c r="H29" s="85">
        <v>3421.7840620758548</v>
      </c>
      <c r="I29" s="85">
        <v>3566.4280186104033</v>
      </c>
      <c r="J29" s="85">
        <v>3526.7922430028966</v>
      </c>
      <c r="K29" s="85">
        <v>3738.2289629239026</v>
      </c>
      <c r="L29" s="85">
        <v>3912.3191968611377</v>
      </c>
      <c r="M29" s="85">
        <v>4443.872830221293</v>
      </c>
      <c r="N29" s="85">
        <v>4854.201669033333</v>
      </c>
      <c r="O29" s="85">
        <v>4993.6618749310164</v>
      </c>
      <c r="P29" s="85">
        <v>5231.2116734433239</v>
      </c>
      <c r="Q29" s="85">
        <v>5501.7871508874159</v>
      </c>
      <c r="R29" s="85">
        <v>5598.593395223701</v>
      </c>
      <c r="S29" s="85">
        <v>5905.9074086377004</v>
      </c>
      <c r="T29" s="85">
        <v>5820.9791274936642</v>
      </c>
      <c r="U29" s="85">
        <v>4741.4966738714193</v>
      </c>
      <c r="V29" s="85">
        <v>4699.9399404204723</v>
      </c>
      <c r="W29" s="85">
        <v>4417.3206920737384</v>
      </c>
      <c r="X29" s="85">
        <v>4305.4360567317144</v>
      </c>
      <c r="Y29" s="85">
        <v>4197.2960219739634</v>
      </c>
      <c r="Z29" s="85">
        <v>3652.6422842771271</v>
      </c>
      <c r="AA29" s="85">
        <v>3484.2942094809132</v>
      </c>
      <c r="AB29" s="85">
        <v>3390.3432173631591</v>
      </c>
      <c r="AC29" s="85">
        <v>3331.5435098504522</v>
      </c>
      <c r="AD29" s="85">
        <v>3289.5225134909078</v>
      </c>
      <c r="AE29" s="85">
        <v>3244.8530477868517</v>
      </c>
      <c r="AF29" s="85">
        <v>3217.995010957864</v>
      </c>
      <c r="AG29" s="85">
        <v>3331.5207875897349</v>
      </c>
      <c r="AH29" s="85">
        <v>3279.2583434043645</v>
      </c>
      <c r="AI29" s="85">
        <v>3198.5095504670044</v>
      </c>
      <c r="AJ29" s="85">
        <v>3044.0563631270825</v>
      </c>
    </row>
    <row r="30" spans="1:36" s="99" customFormat="1">
      <c r="A30" s="167"/>
      <c r="B30" s="166"/>
      <c r="C30" s="166"/>
      <c r="D30" s="84" t="s">
        <v>663</v>
      </c>
      <c r="E30" s="85">
        <v>7137.7878410755084</v>
      </c>
      <c r="F30" s="85">
        <v>-2231.1874447513896</v>
      </c>
      <c r="G30" s="85">
        <v>-8867.2704230974032</v>
      </c>
      <c r="H30" s="85">
        <v>-9692.7014795344548</v>
      </c>
      <c r="I30" s="85">
        <v>-8826.2459634340048</v>
      </c>
      <c r="J30" s="85">
        <v>-10191.412268831058</v>
      </c>
      <c r="K30" s="85">
        <v>-9058.0577032237961</v>
      </c>
      <c r="L30" s="85">
        <v>-10096.697204456534</v>
      </c>
      <c r="M30" s="85">
        <v>-9708.1732903580178</v>
      </c>
      <c r="N30" s="85">
        <v>-10203.155540192331</v>
      </c>
      <c r="O30" s="85">
        <v>-2046.4594325382993</v>
      </c>
      <c r="P30" s="85">
        <v>-8341.4247428518611</v>
      </c>
      <c r="Q30" s="85">
        <v>-7914.5802679770341</v>
      </c>
      <c r="R30" s="85">
        <v>4929.7495583880427</v>
      </c>
      <c r="S30" s="85">
        <v>-4386.7679648639269</v>
      </c>
      <c r="T30" s="85">
        <v>3489.2862652441377</v>
      </c>
      <c r="U30" s="85">
        <v>-1937.1750006898042</v>
      </c>
      <c r="V30" s="85">
        <v>-3499.1348440457532</v>
      </c>
      <c r="W30" s="85">
        <v>-9461.824529261663</v>
      </c>
      <c r="X30" s="85">
        <v>-10360.659353776231</v>
      </c>
      <c r="Y30" s="85">
        <v>-6561.1538494876795</v>
      </c>
      <c r="Z30" s="85">
        <v>-3046.3896795862147</v>
      </c>
      <c r="AA30" s="85">
        <v>-1184.8425522425684</v>
      </c>
      <c r="AB30" s="85">
        <v>-17.605254353229139</v>
      </c>
      <c r="AC30" s="85">
        <v>-5115.7643789118674</v>
      </c>
      <c r="AD30" s="85">
        <v>-3782.4326977707319</v>
      </c>
      <c r="AE30" s="85">
        <v>1050.6219627804953</v>
      </c>
      <c r="AF30" s="85">
        <v>21471.879711124562</v>
      </c>
      <c r="AG30" s="85">
        <v>-3496.9236109215258</v>
      </c>
      <c r="AH30" s="85">
        <v>-4498.5381657987509</v>
      </c>
      <c r="AI30" s="85">
        <v>-4707.1231608002427</v>
      </c>
      <c r="AJ30" s="85">
        <v>-6021.0503378328804</v>
      </c>
    </row>
    <row r="31" spans="1:36" s="99" customFormat="1">
      <c r="A31" s="167"/>
      <c r="B31" s="166"/>
      <c r="C31" s="166"/>
      <c r="D31" s="84" t="s">
        <v>625</v>
      </c>
      <c r="E31" s="85">
        <v>1335.1551302756432</v>
      </c>
      <c r="F31" s="85">
        <v>1334.5451437117099</v>
      </c>
      <c r="G31" s="85">
        <v>1312.0836983279239</v>
      </c>
      <c r="H31" s="85">
        <v>1317.9375617017265</v>
      </c>
      <c r="I31" s="85">
        <v>1422.8399968323906</v>
      </c>
      <c r="J31" s="85">
        <v>1415.7705013519671</v>
      </c>
      <c r="K31" s="85">
        <v>1457.2826094221584</v>
      </c>
      <c r="L31" s="85">
        <v>1362.9156468795461</v>
      </c>
      <c r="M31" s="85">
        <v>1367.3098744957611</v>
      </c>
      <c r="N31" s="85">
        <v>1365.4094942542647</v>
      </c>
      <c r="O31" s="85">
        <v>1568.9409724571256</v>
      </c>
      <c r="P31" s="85">
        <v>1664.6764603126378</v>
      </c>
      <c r="Q31" s="85">
        <v>1603.1459110473786</v>
      </c>
      <c r="R31" s="85">
        <v>1646.1065655042783</v>
      </c>
      <c r="S31" s="85">
        <v>1650.8409309482563</v>
      </c>
      <c r="T31" s="85">
        <v>1620.906909611823</v>
      </c>
      <c r="U31" s="85">
        <v>1581.4437819726388</v>
      </c>
      <c r="V31" s="85">
        <v>1514.0038675407409</v>
      </c>
      <c r="W31" s="85">
        <v>1438.4087388024807</v>
      </c>
      <c r="X31" s="85">
        <v>1384.4162030431094</v>
      </c>
      <c r="Y31" s="85">
        <v>1439.7903892964364</v>
      </c>
      <c r="Z31" s="85">
        <v>1399.8752584993517</v>
      </c>
      <c r="AA31" s="85">
        <v>1354.6097467498689</v>
      </c>
      <c r="AB31" s="85">
        <v>1385.8976767927436</v>
      </c>
      <c r="AC31" s="85">
        <v>1354.7842716531716</v>
      </c>
      <c r="AD31" s="85">
        <v>1408.8202415690666</v>
      </c>
      <c r="AE31" s="85">
        <v>1374.2410854494078</v>
      </c>
      <c r="AF31" s="85">
        <v>1377.4302534122478</v>
      </c>
      <c r="AG31" s="85">
        <v>1391.1766911605755</v>
      </c>
      <c r="AH31" s="85">
        <v>1446.5477802539426</v>
      </c>
      <c r="AI31" s="85">
        <v>1532.1549613081413</v>
      </c>
      <c r="AJ31" s="85">
        <v>1600.6691831026121</v>
      </c>
    </row>
    <row r="32" spans="1:36" s="87" customFormat="1" ht="15" thickBot="1">
      <c r="A32" s="86"/>
      <c r="C32" s="88"/>
    </row>
    <row r="33" spans="1:36" ht="15" thickBot="1"/>
    <row r="34" spans="1:36" s="76" customFormat="1">
      <c r="A34" s="95" t="s">
        <v>167</v>
      </c>
      <c r="B34" s="74"/>
      <c r="C34" s="74"/>
      <c r="D34" s="74"/>
      <c r="E34" s="75" t="s">
        <v>633</v>
      </c>
      <c r="F34" s="75" t="s">
        <v>634</v>
      </c>
      <c r="G34" s="75" t="s">
        <v>635</v>
      </c>
      <c r="H34" s="75" t="s">
        <v>636</v>
      </c>
      <c r="I34" s="75" t="s">
        <v>637</v>
      </c>
      <c r="J34" s="75" t="s">
        <v>638</v>
      </c>
      <c r="K34" s="75" t="s">
        <v>639</v>
      </c>
      <c r="L34" s="75" t="s">
        <v>640</v>
      </c>
      <c r="M34" s="75" t="s">
        <v>641</v>
      </c>
      <c r="N34" s="75" t="s">
        <v>642</v>
      </c>
      <c r="O34" s="75" t="s">
        <v>643</v>
      </c>
      <c r="P34" s="75" t="s">
        <v>644</v>
      </c>
      <c r="Q34" s="75" t="s">
        <v>645</v>
      </c>
      <c r="R34" s="75" t="s">
        <v>646</v>
      </c>
      <c r="S34" s="75" t="s">
        <v>647</v>
      </c>
      <c r="T34" s="75" t="s">
        <v>648</v>
      </c>
      <c r="U34" s="75" t="s">
        <v>649</v>
      </c>
      <c r="V34" s="75" t="s">
        <v>650</v>
      </c>
      <c r="W34" s="75" t="s">
        <v>651</v>
      </c>
      <c r="X34" s="75" t="s">
        <v>652</v>
      </c>
      <c r="Y34" s="75" t="s">
        <v>43</v>
      </c>
      <c r="Z34" s="75" t="s">
        <v>44</v>
      </c>
      <c r="AA34" s="75" t="s">
        <v>45</v>
      </c>
      <c r="AB34" s="75" t="s">
        <v>46</v>
      </c>
      <c r="AC34" s="75" t="s">
        <v>47</v>
      </c>
      <c r="AD34" s="75" t="s">
        <v>48</v>
      </c>
      <c r="AE34" s="75" t="s">
        <v>49</v>
      </c>
      <c r="AF34" s="75" t="s">
        <v>50</v>
      </c>
      <c r="AG34" s="75" t="s">
        <v>51</v>
      </c>
      <c r="AH34" s="75" t="s">
        <v>52</v>
      </c>
      <c r="AI34" s="75" t="s">
        <v>653</v>
      </c>
      <c r="AJ34" s="75" t="s">
        <v>654</v>
      </c>
    </row>
    <row r="35" spans="1:36">
      <c r="A35" s="37"/>
      <c r="E35" s="81">
        <v>9002.435945639998</v>
      </c>
      <c r="F35" s="81">
        <v>9345.7002010953565</v>
      </c>
      <c r="G35" s="81">
        <v>9473.1973529953702</v>
      </c>
      <c r="H35" s="81">
        <v>9373.2836366709726</v>
      </c>
      <c r="I35" s="81">
        <v>9792.5530105117268</v>
      </c>
      <c r="J35" s="81">
        <v>10099.487450346702</v>
      </c>
      <c r="K35" s="81">
        <v>10323.802626677081</v>
      </c>
      <c r="L35" s="81">
        <v>11302.802251311077</v>
      </c>
      <c r="M35" s="81">
        <v>11305.033728212295</v>
      </c>
      <c r="N35" s="81">
        <v>11303.520251465028</v>
      </c>
      <c r="O35" s="81">
        <v>11671.393426452585</v>
      </c>
      <c r="P35" s="81">
        <v>10809.182356587431</v>
      </c>
      <c r="Q35" s="81">
        <v>11033.217796872304</v>
      </c>
      <c r="R35" s="81">
        <v>10401.130489819639</v>
      </c>
      <c r="S35" s="81">
        <v>10929.096643521691</v>
      </c>
      <c r="T35" s="81">
        <v>10612.917197041255</v>
      </c>
      <c r="U35" s="81">
        <v>10326.721051869888</v>
      </c>
      <c r="V35" s="81">
        <v>10380.566912419356</v>
      </c>
      <c r="W35" s="81">
        <v>9754.4770589793097</v>
      </c>
      <c r="X35" s="81">
        <v>8639.15331369663</v>
      </c>
      <c r="Y35" s="81">
        <v>9228.5783741980122</v>
      </c>
      <c r="Z35" s="81">
        <v>8520.0761368475214</v>
      </c>
      <c r="AA35" s="81">
        <v>7617.9595384912964</v>
      </c>
      <c r="AB35" s="81">
        <v>7535.9008918911704</v>
      </c>
      <c r="AC35" s="81">
        <v>7548.6344008503484</v>
      </c>
      <c r="AD35" s="81">
        <v>7836.3948835566043</v>
      </c>
      <c r="AE35" s="81">
        <v>7354.6806280480951</v>
      </c>
      <c r="AF35" s="81">
        <v>7607.6466502582425</v>
      </c>
      <c r="AG35" s="81">
        <v>7632.8410346850133</v>
      </c>
      <c r="AH35" s="81">
        <v>7833.4929246161191</v>
      </c>
      <c r="AI35" s="81">
        <v>7620.8774070652453</v>
      </c>
      <c r="AJ35" s="81">
        <v>7335.2540804730688</v>
      </c>
    </row>
    <row r="36" spans="1:36">
      <c r="A36" s="37"/>
      <c r="E36" s="11">
        <f>E24-E35</f>
        <v>6332.3748853314501</v>
      </c>
      <c r="F36" s="11">
        <f t="shared" ref="F36:AJ36" si="3">F24-F35</f>
        <v>6165.6637339966819</v>
      </c>
      <c r="G36" s="11">
        <f t="shared" si="3"/>
        <v>5818.6229019625662</v>
      </c>
      <c r="H36" s="11">
        <f t="shared" si="3"/>
        <v>5709.3433045868824</v>
      </c>
      <c r="I36" s="11">
        <f t="shared" si="3"/>
        <v>5722.7848877566412</v>
      </c>
      <c r="J36" s="11">
        <f t="shared" si="3"/>
        <v>6601.5277320858131</v>
      </c>
      <c r="K36" s="11">
        <f t="shared" si="3"/>
        <v>6711.914989658786</v>
      </c>
      <c r="L36" s="11">
        <f t="shared" si="3"/>
        <v>7108.5754376640834</v>
      </c>
      <c r="M36" s="11">
        <f t="shared" si="3"/>
        <v>7249.3986201825046</v>
      </c>
      <c r="N36" s="11">
        <f t="shared" si="3"/>
        <v>7683.4735243467094</v>
      </c>
      <c r="O36" s="11">
        <f t="shared" si="3"/>
        <v>7971.5416472470861</v>
      </c>
      <c r="P36" s="11">
        <f t="shared" si="3"/>
        <v>7253.2177380742341</v>
      </c>
      <c r="Q36" s="11">
        <f t="shared" si="3"/>
        <v>7501.0454670732943</v>
      </c>
      <c r="R36" s="11">
        <f t="shared" si="3"/>
        <v>7624.5614891230143</v>
      </c>
      <c r="S36" s="11">
        <f t="shared" si="3"/>
        <v>8340.8128317634946</v>
      </c>
      <c r="T36" s="11">
        <f t="shared" si="3"/>
        <v>8378.1918753162299</v>
      </c>
      <c r="U36" s="11">
        <f t="shared" si="3"/>
        <v>8082.5165075130899</v>
      </c>
      <c r="V36" s="11">
        <f t="shared" si="3"/>
        <v>8912.9652627314244</v>
      </c>
      <c r="W36" s="11">
        <f t="shared" si="3"/>
        <v>8694.6428562984638</v>
      </c>
      <c r="X36" s="11">
        <f t="shared" si="3"/>
        <v>6958.5060209427556</v>
      </c>
      <c r="Y36" s="11">
        <f t="shared" si="3"/>
        <v>7392.321786542725</v>
      </c>
      <c r="Z36" s="11">
        <f t="shared" si="3"/>
        <v>6731.8866224582434</v>
      </c>
      <c r="AA36" s="11">
        <f t="shared" si="3"/>
        <v>6422.7892317948399</v>
      </c>
      <c r="AB36" s="11">
        <f t="shared" si="3"/>
        <v>6885.3498402245068</v>
      </c>
      <c r="AC36" s="11">
        <f t="shared" si="3"/>
        <v>7361.6268309265497</v>
      </c>
      <c r="AD36" s="11">
        <f t="shared" si="3"/>
        <v>7412.4157509011475</v>
      </c>
      <c r="AE36" s="11">
        <f t="shared" si="3"/>
        <v>6848.7439607237438</v>
      </c>
      <c r="AF36" s="11">
        <f t="shared" si="3"/>
        <v>7272.729811660327</v>
      </c>
      <c r="AG36" s="11">
        <f t="shared" si="3"/>
        <v>6914.3905945571123</v>
      </c>
      <c r="AH36" s="11">
        <f t="shared" si="3"/>
        <v>7271.117919760487</v>
      </c>
      <c r="AI36" s="11">
        <f t="shared" si="3"/>
        <v>7213.0206479471544</v>
      </c>
      <c r="AJ36" s="11">
        <f t="shared" si="3"/>
        <v>7132.1038572826492</v>
      </c>
    </row>
    <row r="37" spans="1:36">
      <c r="A37" s="37"/>
      <c r="D37" t="str">
        <f>D27</f>
        <v>International shipping</v>
      </c>
      <c r="E37" s="24">
        <f t="shared" ref="E37:AJ37" si="4">E27</f>
        <v>1413.2421875805758</v>
      </c>
      <c r="F37" s="24">
        <f t="shared" si="4"/>
        <v>1402.1725564647929</v>
      </c>
      <c r="G37" s="24">
        <f t="shared" si="4"/>
        <v>1398.924328003576</v>
      </c>
      <c r="H37" s="24">
        <f t="shared" si="4"/>
        <v>1179.5720805917558</v>
      </c>
      <c r="I37" s="24">
        <f t="shared" si="4"/>
        <v>1073.2489160363432</v>
      </c>
      <c r="J37" s="24">
        <f t="shared" si="4"/>
        <v>1129.425718868428</v>
      </c>
      <c r="K37" s="24">
        <f t="shared" si="4"/>
        <v>1191.5113173741695</v>
      </c>
      <c r="L37" s="24">
        <f t="shared" si="4"/>
        <v>1161.4764684085637</v>
      </c>
      <c r="M37" s="24">
        <f t="shared" si="4"/>
        <v>1170.0110463967151</v>
      </c>
      <c r="N37" s="24">
        <f t="shared" si="4"/>
        <v>1528.8834991273225</v>
      </c>
      <c r="O37" s="24">
        <f t="shared" si="4"/>
        <v>1682.7905196749396</v>
      </c>
      <c r="P37" s="24">
        <f t="shared" si="4"/>
        <v>1171.9399699858438</v>
      </c>
      <c r="Q37" s="24">
        <f t="shared" si="4"/>
        <v>1240.9946382004173</v>
      </c>
      <c r="R37" s="24">
        <f t="shared" si="4"/>
        <v>1532.6741646461671</v>
      </c>
      <c r="S37" s="24">
        <f t="shared" si="4"/>
        <v>1789.5222478617789</v>
      </c>
      <c r="T37" s="24">
        <f t="shared" si="4"/>
        <v>1567.8174532501225</v>
      </c>
      <c r="U37" s="24">
        <f t="shared" si="4"/>
        <v>1710.2465409393253</v>
      </c>
      <c r="V37" s="24">
        <f t="shared" si="4"/>
        <v>1798.5685318148785</v>
      </c>
      <c r="W37" s="24">
        <f t="shared" si="4"/>
        <v>1992.9167265619294</v>
      </c>
      <c r="X37" s="24">
        <f t="shared" si="4"/>
        <v>1815.8851976123119</v>
      </c>
      <c r="Y37" s="24">
        <f t="shared" si="4"/>
        <v>1649.9775010397175</v>
      </c>
      <c r="Z37" s="24">
        <f t="shared" si="4"/>
        <v>1970.4071123451149</v>
      </c>
      <c r="AA37" s="24">
        <f t="shared" si="4"/>
        <v>2117.1135723363782</v>
      </c>
      <c r="AB37" s="24">
        <f t="shared" si="4"/>
        <v>2131.2855406214521</v>
      </c>
      <c r="AC37" s="24">
        <f t="shared" si="4"/>
        <v>1979.6686908303438</v>
      </c>
      <c r="AD37" s="24">
        <f t="shared" si="4"/>
        <v>2042.8196708913392</v>
      </c>
      <c r="AE37" s="24">
        <f t="shared" si="4"/>
        <v>2395.2742237500147</v>
      </c>
      <c r="AF37" s="24">
        <f t="shared" si="4"/>
        <v>2560.3415947716671</v>
      </c>
      <c r="AG37" s="24">
        <f t="shared" si="4"/>
        <v>2682.4668264917736</v>
      </c>
      <c r="AH37" s="24">
        <f t="shared" si="4"/>
        <v>3097.2863223933077</v>
      </c>
      <c r="AI37" s="24">
        <f t="shared" si="4"/>
        <v>2213.22398678836</v>
      </c>
      <c r="AJ37" s="24">
        <f t="shared" si="4"/>
        <v>2167.7263044039887</v>
      </c>
    </row>
    <row r="38" spans="1:36">
      <c r="A38" s="37"/>
      <c r="D38" t="str">
        <f>D23</f>
        <v>Domestic transport</v>
      </c>
      <c r="E38" s="24">
        <f t="shared" ref="E38:AJ38" si="5">E23</f>
        <v>10820.078137983592</v>
      </c>
      <c r="F38" s="24">
        <f t="shared" si="5"/>
        <v>11551.463227027727</v>
      </c>
      <c r="G38" s="24">
        <f t="shared" si="5"/>
        <v>12422.537093650551</v>
      </c>
      <c r="H38" s="24">
        <f t="shared" si="5"/>
        <v>12879.364634278736</v>
      </c>
      <c r="I38" s="24">
        <f t="shared" si="5"/>
        <v>13575.188790639415</v>
      </c>
      <c r="J38" s="24">
        <f t="shared" si="5"/>
        <v>14185.908237874413</v>
      </c>
      <c r="K38" s="24">
        <f t="shared" si="5"/>
        <v>15010.545692708041</v>
      </c>
      <c r="L38" s="24">
        <f t="shared" si="5"/>
        <v>15698.063649494476</v>
      </c>
      <c r="M38" s="24">
        <f t="shared" si="5"/>
        <v>17122.316372699464</v>
      </c>
      <c r="N38" s="24">
        <f t="shared" si="5"/>
        <v>17986.016756812009</v>
      </c>
      <c r="O38" s="24">
        <f t="shared" si="5"/>
        <v>19727.180574246257</v>
      </c>
      <c r="P38" s="24">
        <f t="shared" si="5"/>
        <v>20073.032720895324</v>
      </c>
      <c r="Q38" s="24">
        <f t="shared" si="5"/>
        <v>20409.889430012765</v>
      </c>
      <c r="R38" s="24">
        <f t="shared" si="5"/>
        <v>20286.694702535817</v>
      </c>
      <c r="S38" s="24">
        <f t="shared" si="5"/>
        <v>20248.374573240217</v>
      </c>
      <c r="T38" s="24">
        <f t="shared" si="5"/>
        <v>19947.36767463318</v>
      </c>
      <c r="U38" s="24">
        <f t="shared" si="5"/>
        <v>19958.83997936788</v>
      </c>
      <c r="V38" s="24">
        <f t="shared" si="5"/>
        <v>19546.424178875102</v>
      </c>
      <c r="W38" s="24">
        <f t="shared" si="5"/>
        <v>19208.636299221933</v>
      </c>
      <c r="X38" s="24">
        <f t="shared" si="5"/>
        <v>19185.023826588633</v>
      </c>
      <c r="Y38" s="24">
        <f t="shared" si="5"/>
        <v>18974.658675796996</v>
      </c>
      <c r="Z38" s="24">
        <f t="shared" si="5"/>
        <v>17624.161482818334</v>
      </c>
      <c r="AA38" s="24">
        <f t="shared" si="5"/>
        <v>16232.368883575555</v>
      </c>
      <c r="AB38" s="24">
        <f t="shared" si="5"/>
        <v>15865.517454178169</v>
      </c>
      <c r="AC38" s="24">
        <f t="shared" si="5"/>
        <v>16206.067027759509</v>
      </c>
      <c r="AD38" s="24">
        <f t="shared" si="5"/>
        <v>16370.651729276115</v>
      </c>
      <c r="AE38" s="24">
        <f t="shared" si="5"/>
        <v>16831.056054316403</v>
      </c>
      <c r="AF38" s="24">
        <f t="shared" si="5"/>
        <v>17179.292616760697</v>
      </c>
      <c r="AG38" s="24">
        <f t="shared" si="5"/>
        <v>17243.795445989472</v>
      </c>
      <c r="AH38" s="24">
        <f t="shared" si="5"/>
        <v>17740.765764281634</v>
      </c>
      <c r="AI38" s="24">
        <f t="shared" si="5"/>
        <v>14831.407271643044</v>
      </c>
      <c r="AJ38" s="24">
        <f t="shared" si="5"/>
        <v>15914.40537973236</v>
      </c>
    </row>
    <row r="39" spans="1:36">
      <c r="A39" s="37"/>
      <c r="D39" t="str">
        <f>D28</f>
        <v>Energy supply</v>
      </c>
      <c r="E39" s="24">
        <f t="shared" ref="E39:AJ40" si="6">E28</f>
        <v>16633.455699959271</v>
      </c>
      <c r="F39" s="24">
        <f t="shared" si="6"/>
        <v>17353.398191375254</v>
      </c>
      <c r="G39" s="24">
        <f t="shared" si="6"/>
        <v>20348.793405796707</v>
      </c>
      <c r="H39" s="24">
        <f t="shared" si="6"/>
        <v>18396.304936007178</v>
      </c>
      <c r="I39" s="24">
        <f t="shared" si="6"/>
        <v>17779.553250740584</v>
      </c>
      <c r="J39" s="24">
        <f t="shared" si="6"/>
        <v>20511.682609610514</v>
      </c>
      <c r="K39" s="24">
        <f t="shared" si="6"/>
        <v>16432.936880732555</v>
      </c>
      <c r="L39" s="24">
        <f t="shared" si="6"/>
        <v>17285.033292445391</v>
      </c>
      <c r="M39" s="24">
        <f t="shared" si="6"/>
        <v>19869.693909386151</v>
      </c>
      <c r="N39" s="24">
        <f t="shared" si="6"/>
        <v>25945.157666008115</v>
      </c>
      <c r="O39" s="24">
        <f t="shared" si="6"/>
        <v>22084.989440979905</v>
      </c>
      <c r="P39" s="24">
        <f t="shared" si="6"/>
        <v>22589.076290037523</v>
      </c>
      <c r="Q39" s="24">
        <f t="shared" si="6"/>
        <v>25995.637804661965</v>
      </c>
      <c r="R39" s="24">
        <f t="shared" si="6"/>
        <v>21522.815777117197</v>
      </c>
      <c r="S39" s="24">
        <f t="shared" si="6"/>
        <v>23037.085255538314</v>
      </c>
      <c r="T39" s="24">
        <f t="shared" si="6"/>
        <v>26139.531461158062</v>
      </c>
      <c r="U39" s="24">
        <f t="shared" si="6"/>
        <v>23133.095150618687</v>
      </c>
      <c r="V39" s="24">
        <f t="shared" si="6"/>
        <v>20499.751310014606</v>
      </c>
      <c r="W39" s="24">
        <f t="shared" si="6"/>
        <v>19859.927700072793</v>
      </c>
      <c r="X39" s="24">
        <f t="shared" si="6"/>
        <v>19973.9867867141</v>
      </c>
      <c r="Y39" s="24">
        <f t="shared" si="6"/>
        <v>15169.652190836952</v>
      </c>
      <c r="Z39" s="24">
        <f t="shared" si="6"/>
        <v>17111.149741863024</v>
      </c>
      <c r="AA39" s="24">
        <f t="shared" si="6"/>
        <v>18151.689757478318</v>
      </c>
      <c r="AB39" s="24">
        <f t="shared" si="6"/>
        <v>16495.444117229188</v>
      </c>
      <c r="AC39" s="24">
        <f t="shared" si="6"/>
        <v>15641.760036392743</v>
      </c>
      <c r="AD39" s="24">
        <f t="shared" si="6"/>
        <v>19604.101751531511</v>
      </c>
      <c r="AE39" s="24">
        <f t="shared" si="6"/>
        <v>18531.266593900986</v>
      </c>
      <c r="AF39" s="24">
        <f t="shared" si="6"/>
        <v>22519.141549946915</v>
      </c>
      <c r="AG39" s="24">
        <f t="shared" si="6"/>
        <v>18988.938893300401</v>
      </c>
      <c r="AH39" s="24">
        <f t="shared" si="6"/>
        <v>14217.161020877411</v>
      </c>
      <c r="AI39" s="24">
        <f t="shared" si="6"/>
        <v>11467.17128786222</v>
      </c>
      <c r="AJ39" s="24">
        <f t="shared" si="6"/>
        <v>9231.263742482728</v>
      </c>
    </row>
    <row r="40" spans="1:36">
      <c r="A40" s="37"/>
      <c r="D40" t="str">
        <f>D29</f>
        <v>Residential and commercial</v>
      </c>
      <c r="E40" s="24">
        <f t="shared" si="6"/>
        <v>2978.7087239012822</v>
      </c>
      <c r="F40" s="24">
        <f t="shared" si="6"/>
        <v>3112.2041855495381</v>
      </c>
      <c r="G40" s="24">
        <f t="shared" si="6"/>
        <v>3300.6215459049204</v>
      </c>
      <c r="H40" s="24">
        <f t="shared" si="6"/>
        <v>3421.7840620758548</v>
      </c>
      <c r="I40" s="24">
        <f t="shared" si="6"/>
        <v>3566.4280186104033</v>
      </c>
      <c r="J40" s="24">
        <f t="shared" si="6"/>
        <v>3526.7922430028966</v>
      </c>
      <c r="K40" s="24">
        <f t="shared" si="6"/>
        <v>3738.2289629239026</v>
      </c>
      <c r="L40" s="24">
        <f t="shared" si="6"/>
        <v>3912.3191968611377</v>
      </c>
      <c r="M40" s="24">
        <f t="shared" si="6"/>
        <v>4443.872830221293</v>
      </c>
      <c r="N40" s="24">
        <f t="shared" si="6"/>
        <v>4854.201669033333</v>
      </c>
      <c r="O40" s="24">
        <f t="shared" si="6"/>
        <v>4993.6618749310164</v>
      </c>
      <c r="P40" s="24">
        <f t="shared" si="6"/>
        <v>5231.2116734433239</v>
      </c>
      <c r="Q40" s="24">
        <f t="shared" si="6"/>
        <v>5501.7871508874159</v>
      </c>
      <c r="R40" s="24">
        <f t="shared" si="6"/>
        <v>5598.593395223701</v>
      </c>
      <c r="S40" s="24">
        <f t="shared" si="6"/>
        <v>5905.9074086377004</v>
      </c>
      <c r="T40" s="24">
        <f t="shared" si="6"/>
        <v>5820.9791274936642</v>
      </c>
      <c r="U40" s="24">
        <f t="shared" si="6"/>
        <v>4741.4966738714193</v>
      </c>
      <c r="V40" s="24">
        <f t="shared" si="6"/>
        <v>4699.9399404204723</v>
      </c>
      <c r="W40" s="24">
        <f t="shared" si="6"/>
        <v>4417.3206920737384</v>
      </c>
      <c r="X40" s="24">
        <f t="shared" si="6"/>
        <v>4305.4360567317144</v>
      </c>
      <c r="Y40" s="24">
        <f t="shared" si="6"/>
        <v>4197.2960219739634</v>
      </c>
      <c r="Z40" s="24">
        <f t="shared" si="6"/>
        <v>3652.6422842771271</v>
      </c>
      <c r="AA40" s="24">
        <f t="shared" si="6"/>
        <v>3484.2942094809132</v>
      </c>
      <c r="AB40" s="24">
        <f t="shared" si="6"/>
        <v>3390.3432173631591</v>
      </c>
      <c r="AC40" s="24">
        <f t="shared" si="6"/>
        <v>3331.5435098504522</v>
      </c>
      <c r="AD40" s="24">
        <f t="shared" si="6"/>
        <v>3289.5225134909078</v>
      </c>
      <c r="AE40" s="24">
        <f t="shared" si="6"/>
        <v>3244.8530477868517</v>
      </c>
      <c r="AF40" s="24">
        <f t="shared" si="6"/>
        <v>3217.995010957864</v>
      </c>
      <c r="AG40" s="24">
        <f t="shared" si="6"/>
        <v>3331.5207875897349</v>
      </c>
      <c r="AH40" s="24">
        <f t="shared" si="6"/>
        <v>3279.2583434043645</v>
      </c>
      <c r="AI40" s="24">
        <f t="shared" si="6"/>
        <v>3198.5095504670044</v>
      </c>
      <c r="AJ40" s="24">
        <f t="shared" si="6"/>
        <v>3044.0563631270825</v>
      </c>
    </row>
    <row r="41" spans="1:36">
      <c r="A41" s="37"/>
      <c r="D41" t="str">
        <f>D22</f>
        <v>Agriculture</v>
      </c>
      <c r="E41" s="24">
        <f t="shared" ref="E41:AJ41" si="7">E22</f>
        <v>7339.1727707940927</v>
      </c>
      <c r="F41" s="24">
        <f t="shared" si="7"/>
        <v>7368.830760303882</v>
      </c>
      <c r="G41" s="24">
        <f t="shared" si="7"/>
        <v>7253.4681229454072</v>
      </c>
      <c r="H41" s="24">
        <f t="shared" si="7"/>
        <v>7195.529503937034</v>
      </c>
      <c r="I41" s="24">
        <f t="shared" si="7"/>
        <v>7222.4891296404812</v>
      </c>
      <c r="J41" s="24">
        <f t="shared" si="7"/>
        <v>7277.5109420751269</v>
      </c>
      <c r="K41" s="24">
        <f t="shared" si="7"/>
        <v>7466.8011939841363</v>
      </c>
      <c r="L41" s="24">
        <f t="shared" si="7"/>
        <v>7494.2017237979535</v>
      </c>
      <c r="M41" s="24">
        <f t="shared" si="7"/>
        <v>7454.1435440150217</v>
      </c>
      <c r="N41" s="24">
        <f t="shared" si="7"/>
        <v>7584.2514192990975</v>
      </c>
      <c r="O41" s="24">
        <f t="shared" si="7"/>
        <v>7698.9518795759777</v>
      </c>
      <c r="P41" s="24">
        <f t="shared" si="7"/>
        <v>7449.3253209516042</v>
      </c>
      <c r="Q41" s="24">
        <f t="shared" si="7"/>
        <v>7326.2489229949797</v>
      </c>
      <c r="R41" s="24">
        <f t="shared" si="7"/>
        <v>7047.5248130470745</v>
      </c>
      <c r="S41" s="24">
        <f t="shared" si="7"/>
        <v>7253.5066051388148</v>
      </c>
      <c r="T41" s="24">
        <f t="shared" si="7"/>
        <v>6929.2646761975584</v>
      </c>
      <c r="U41" s="24">
        <f t="shared" si="7"/>
        <v>6878.9229664757395</v>
      </c>
      <c r="V41" s="24">
        <f t="shared" si="7"/>
        <v>6994.9353858010281</v>
      </c>
      <c r="W41" s="24">
        <f t="shared" si="7"/>
        <v>6944.269474950509</v>
      </c>
      <c r="X41" s="24">
        <f t="shared" si="7"/>
        <v>6880.5920479792485</v>
      </c>
      <c r="Y41" s="24">
        <f t="shared" si="7"/>
        <v>6814.2555301364919</v>
      </c>
      <c r="Z41" s="24">
        <f t="shared" si="7"/>
        <v>6768.8348590201149</v>
      </c>
      <c r="AA41" s="24">
        <f t="shared" si="7"/>
        <v>6793.9612886854411</v>
      </c>
      <c r="AB41" s="24">
        <f t="shared" si="7"/>
        <v>6757.2993228697205</v>
      </c>
      <c r="AC41" s="24">
        <f t="shared" si="7"/>
        <v>6890.1378372952413</v>
      </c>
      <c r="AD41" s="24">
        <f t="shared" si="7"/>
        <v>6911.357199180492</v>
      </c>
      <c r="AE41" s="24">
        <f t="shared" si="7"/>
        <v>6954.2059530271563</v>
      </c>
      <c r="AF41" s="24">
        <f t="shared" si="7"/>
        <v>7067.6011742694081</v>
      </c>
      <c r="AG41" s="24">
        <f t="shared" si="7"/>
        <v>7148.643376912446</v>
      </c>
      <c r="AH41" s="24">
        <f t="shared" si="7"/>
        <v>7248.6154101491056</v>
      </c>
      <c r="AI41" s="24">
        <f t="shared" si="7"/>
        <v>7271.889097553445</v>
      </c>
      <c r="AJ41" s="24">
        <f t="shared" si="7"/>
        <v>7258.1809604119917</v>
      </c>
    </row>
    <row r="42" spans="1:36">
      <c r="A42" s="37"/>
      <c r="D42" t="str">
        <f>D26</f>
        <v>International Aviation</v>
      </c>
      <c r="E42" s="24">
        <f t="shared" ref="E42:AJ42" si="8">E26</f>
        <v>1547.5722368247632</v>
      </c>
      <c r="F42" s="24">
        <f t="shared" si="8"/>
        <v>1567.609495324961</v>
      </c>
      <c r="G42" s="24">
        <f t="shared" si="8"/>
        <v>1658.3761291264702</v>
      </c>
      <c r="H42" s="24">
        <f t="shared" si="8"/>
        <v>1571.3367671320054</v>
      </c>
      <c r="I42" s="24">
        <f t="shared" si="8"/>
        <v>1580.0695232638029</v>
      </c>
      <c r="J42" s="24">
        <f t="shared" si="8"/>
        <v>1646.1940033741882</v>
      </c>
      <c r="K42" s="24">
        <f t="shared" si="8"/>
        <v>1630.4251259633618</v>
      </c>
      <c r="L42" s="24">
        <f t="shared" si="8"/>
        <v>1682.0447798163393</v>
      </c>
      <c r="M42" s="24">
        <f t="shared" si="8"/>
        <v>1779.4004068743614</v>
      </c>
      <c r="N42" s="24">
        <f t="shared" si="8"/>
        <v>1962.5386736115272</v>
      </c>
      <c r="O42" s="24">
        <f t="shared" si="8"/>
        <v>2019.8672485727177</v>
      </c>
      <c r="P42" s="24">
        <f t="shared" si="8"/>
        <v>1968.3436664132869</v>
      </c>
      <c r="Q42" s="24">
        <f t="shared" si="8"/>
        <v>1871.0383874559802</v>
      </c>
      <c r="R42" s="24">
        <f t="shared" si="8"/>
        <v>2055.6414889735929</v>
      </c>
      <c r="S42" s="24">
        <f t="shared" si="8"/>
        <v>2213.6297092929913</v>
      </c>
      <c r="T42" s="24">
        <f t="shared" si="8"/>
        <v>2298.5488573618654</v>
      </c>
      <c r="U42" s="24">
        <f t="shared" si="8"/>
        <v>2431.7398735393836</v>
      </c>
      <c r="V42" s="24">
        <f t="shared" si="8"/>
        <v>2566.2635347959413</v>
      </c>
      <c r="W42" s="24">
        <f t="shared" si="8"/>
        <v>2657.2180992813928</v>
      </c>
      <c r="X42" s="24">
        <f t="shared" si="8"/>
        <v>2416.2476120075657</v>
      </c>
      <c r="Y42" s="24">
        <f t="shared" si="8"/>
        <v>2658.7481522462767</v>
      </c>
      <c r="Z42" s="24">
        <f t="shared" si="8"/>
        <v>2755.4741852266743</v>
      </c>
      <c r="AA42" s="24">
        <f t="shared" si="8"/>
        <v>2777.1213952285952</v>
      </c>
      <c r="AB42" s="24">
        <f t="shared" si="8"/>
        <v>2849.2187942858914</v>
      </c>
      <c r="AC42" s="24">
        <f t="shared" si="8"/>
        <v>3026.5383244191648</v>
      </c>
      <c r="AD42" s="24">
        <f t="shared" si="8"/>
        <v>3166.8009987284158</v>
      </c>
      <c r="AE42" s="24">
        <f t="shared" si="8"/>
        <v>3394.0637763551581</v>
      </c>
      <c r="AF42" s="24">
        <f t="shared" si="8"/>
        <v>3866.6580748576262</v>
      </c>
      <c r="AG42" s="24">
        <f t="shared" si="8"/>
        <v>4153.5164997242755</v>
      </c>
      <c r="AH42" s="24">
        <f t="shared" si="8"/>
        <v>4402.478673879662</v>
      </c>
      <c r="AI42" s="24">
        <f t="shared" si="8"/>
        <v>1581.6206617688329</v>
      </c>
      <c r="AJ42" s="24">
        <f t="shared" si="8"/>
        <v>2012.0626522681587</v>
      </c>
    </row>
    <row r="43" spans="1:36">
      <c r="A43" s="37"/>
      <c r="D43" t="str">
        <f>D31</f>
        <v>Other combustion</v>
      </c>
      <c r="E43" s="24">
        <f t="shared" ref="E43:AJ43" si="9">E31</f>
        <v>1335.1551302756432</v>
      </c>
      <c r="F43" s="24">
        <f t="shared" si="9"/>
        <v>1334.5451437117099</v>
      </c>
      <c r="G43" s="24">
        <f t="shared" si="9"/>
        <v>1312.0836983279239</v>
      </c>
      <c r="H43" s="24">
        <f t="shared" si="9"/>
        <v>1317.9375617017265</v>
      </c>
      <c r="I43" s="24">
        <f t="shared" si="9"/>
        <v>1422.8399968323906</v>
      </c>
      <c r="J43" s="24">
        <f t="shared" si="9"/>
        <v>1415.7705013519671</v>
      </c>
      <c r="K43" s="24">
        <f t="shared" si="9"/>
        <v>1457.2826094221584</v>
      </c>
      <c r="L43" s="24">
        <f t="shared" si="9"/>
        <v>1362.9156468795461</v>
      </c>
      <c r="M43" s="24">
        <f t="shared" si="9"/>
        <v>1367.3098744957611</v>
      </c>
      <c r="N43" s="24">
        <f t="shared" si="9"/>
        <v>1365.4094942542647</v>
      </c>
      <c r="O43" s="24">
        <f t="shared" si="9"/>
        <v>1568.9409724571256</v>
      </c>
      <c r="P43" s="24">
        <f t="shared" si="9"/>
        <v>1664.6764603126378</v>
      </c>
      <c r="Q43" s="24">
        <f t="shared" si="9"/>
        <v>1603.1459110473786</v>
      </c>
      <c r="R43" s="24">
        <f t="shared" si="9"/>
        <v>1646.1065655042783</v>
      </c>
      <c r="S43" s="24">
        <f t="shared" si="9"/>
        <v>1650.8409309482563</v>
      </c>
      <c r="T43" s="24">
        <f t="shared" si="9"/>
        <v>1620.906909611823</v>
      </c>
      <c r="U43" s="24">
        <f t="shared" si="9"/>
        <v>1581.4437819726388</v>
      </c>
      <c r="V43" s="24">
        <f t="shared" si="9"/>
        <v>1514.0038675407409</v>
      </c>
      <c r="W43" s="24">
        <f t="shared" si="9"/>
        <v>1438.4087388024807</v>
      </c>
      <c r="X43" s="24">
        <f t="shared" si="9"/>
        <v>1384.4162030431094</v>
      </c>
      <c r="Y43" s="24">
        <f t="shared" si="9"/>
        <v>1439.7903892964364</v>
      </c>
      <c r="Z43" s="24">
        <f t="shared" si="9"/>
        <v>1399.8752584993517</v>
      </c>
      <c r="AA43" s="24">
        <f t="shared" si="9"/>
        <v>1354.6097467498689</v>
      </c>
      <c r="AB43" s="24">
        <f t="shared" si="9"/>
        <v>1385.8976767927436</v>
      </c>
      <c r="AC43" s="24">
        <f t="shared" si="9"/>
        <v>1354.7842716531716</v>
      </c>
      <c r="AD43" s="24">
        <f t="shared" si="9"/>
        <v>1408.8202415690666</v>
      </c>
      <c r="AE43" s="24">
        <f t="shared" si="9"/>
        <v>1374.2410854494078</v>
      </c>
      <c r="AF43" s="24">
        <f t="shared" si="9"/>
        <v>1377.4302534122478</v>
      </c>
      <c r="AG43" s="24">
        <f t="shared" si="9"/>
        <v>1391.1766911605755</v>
      </c>
      <c r="AH43" s="24">
        <f t="shared" si="9"/>
        <v>1446.5477802539426</v>
      </c>
      <c r="AI43" s="24">
        <f t="shared" si="9"/>
        <v>1532.1549613081413</v>
      </c>
      <c r="AJ43" s="24">
        <f t="shared" si="9"/>
        <v>1600.6691831026121</v>
      </c>
    </row>
    <row r="44" spans="1:36">
      <c r="A44" s="37"/>
      <c r="D44" t="str">
        <f>D25</f>
        <v>Waste</v>
      </c>
      <c r="E44" s="24">
        <f t="shared" ref="E44:AJ45" si="10">E25</f>
        <v>5110.2426035954468</v>
      </c>
      <c r="F44" s="24">
        <f t="shared" si="10"/>
        <v>5241.4570169791587</v>
      </c>
      <c r="G44" s="24">
        <f t="shared" si="10"/>
        <v>5395.6708906567719</v>
      </c>
      <c r="H44" s="24">
        <f t="shared" si="10"/>
        <v>5532.4786515826054</v>
      </c>
      <c r="I44" s="24">
        <f t="shared" si="10"/>
        <v>5702.8724640984574</v>
      </c>
      <c r="J44" s="24">
        <f t="shared" si="10"/>
        <v>5856.0018096398608</v>
      </c>
      <c r="K44" s="24">
        <f t="shared" si="10"/>
        <v>6027.8251637902003</v>
      </c>
      <c r="L44" s="24">
        <f t="shared" si="10"/>
        <v>6218.9229909088253</v>
      </c>
      <c r="M44" s="24">
        <f t="shared" si="10"/>
        <v>6422.9177524732622</v>
      </c>
      <c r="N44" s="24">
        <f t="shared" si="10"/>
        <v>6623.0772027252278</v>
      </c>
      <c r="O44" s="24">
        <f t="shared" si="10"/>
        <v>6869.515973387226</v>
      </c>
      <c r="P44" s="24">
        <f t="shared" si="10"/>
        <v>7045.9648625138825</v>
      </c>
      <c r="Q44" s="24">
        <f t="shared" si="10"/>
        <v>7197.9096667578551</v>
      </c>
      <c r="R44" s="24">
        <f t="shared" si="10"/>
        <v>7363.3238374184448</v>
      </c>
      <c r="S44" s="24">
        <f t="shared" si="10"/>
        <v>7351.3113465155393</v>
      </c>
      <c r="T44" s="24">
        <f t="shared" si="10"/>
        <v>7226.4840329886574</v>
      </c>
      <c r="U44" s="24">
        <f t="shared" si="10"/>
        <v>7133.5584810963956</v>
      </c>
      <c r="V44" s="24">
        <f t="shared" si="10"/>
        <v>6966.8972877280021</v>
      </c>
      <c r="W44" s="24">
        <f t="shared" si="10"/>
        <v>6749.383017737161</v>
      </c>
      <c r="X44" s="24">
        <f t="shared" si="10"/>
        <v>6633.5948167284205</v>
      </c>
      <c r="Y44" s="24">
        <f t="shared" si="10"/>
        <v>6478.1500290285103</v>
      </c>
      <c r="Z44" s="24">
        <f t="shared" si="10"/>
        <v>6404.9883356936243</v>
      </c>
      <c r="AA44" s="24">
        <f t="shared" si="10"/>
        <v>6180.910700863491</v>
      </c>
      <c r="AB44" s="24">
        <f t="shared" si="10"/>
        <v>5986.2959149388698</v>
      </c>
      <c r="AC44" s="24">
        <f t="shared" si="10"/>
        <v>5846.4728125432757</v>
      </c>
      <c r="AD44" s="24">
        <f t="shared" si="10"/>
        <v>5489.5705108555167</v>
      </c>
      <c r="AE44" s="24">
        <f t="shared" si="10"/>
        <v>5347.7059496461916</v>
      </c>
      <c r="AF44" s="24">
        <f t="shared" si="10"/>
        <v>5303.9207789081156</v>
      </c>
      <c r="AG44" s="24">
        <f t="shared" si="10"/>
        <v>5237.4537699380026</v>
      </c>
      <c r="AH44" s="24">
        <f t="shared" si="10"/>
        <v>5222.4264728868575</v>
      </c>
      <c r="AI44" s="24">
        <f t="shared" si="10"/>
        <v>5014.8920970345343</v>
      </c>
      <c r="AJ44" s="24">
        <f t="shared" si="10"/>
        <v>5007.8961223858905</v>
      </c>
    </row>
    <row r="45" spans="1:36">
      <c r="A45" s="37"/>
      <c r="D45" t="s">
        <v>627</v>
      </c>
      <c r="E45" s="24">
        <f t="shared" si="10"/>
        <v>1547.5722368247632</v>
      </c>
      <c r="F45" s="24">
        <f t="shared" si="10"/>
        <v>1567.609495324961</v>
      </c>
      <c r="G45" s="24">
        <f t="shared" si="10"/>
        <v>1658.3761291264702</v>
      </c>
      <c r="H45" s="24">
        <f t="shared" si="10"/>
        <v>1571.3367671320054</v>
      </c>
      <c r="I45" s="24">
        <f t="shared" si="10"/>
        <v>1580.0695232638029</v>
      </c>
      <c r="J45" s="24">
        <f t="shared" si="10"/>
        <v>1646.1940033741882</v>
      </c>
      <c r="K45" s="24">
        <f t="shared" si="10"/>
        <v>1630.4251259633618</v>
      </c>
      <c r="L45" s="24">
        <f t="shared" si="10"/>
        <v>1682.0447798163393</v>
      </c>
      <c r="M45" s="24">
        <f t="shared" si="10"/>
        <v>1779.4004068743614</v>
      </c>
      <c r="N45" s="24">
        <f t="shared" si="10"/>
        <v>1962.5386736115272</v>
      </c>
      <c r="O45" s="24">
        <f t="shared" si="10"/>
        <v>2019.8672485727177</v>
      </c>
      <c r="P45" s="24">
        <f t="shared" si="10"/>
        <v>1968.3436664132869</v>
      </c>
      <c r="Q45" s="24">
        <f t="shared" si="10"/>
        <v>1871.0383874559802</v>
      </c>
      <c r="R45" s="24">
        <f t="shared" si="10"/>
        <v>2055.6414889735929</v>
      </c>
      <c r="S45" s="24">
        <f t="shared" si="10"/>
        <v>2213.6297092929913</v>
      </c>
      <c r="T45" s="24">
        <f t="shared" si="10"/>
        <v>2298.5488573618654</v>
      </c>
      <c r="U45" s="24">
        <f t="shared" si="10"/>
        <v>2431.7398735393836</v>
      </c>
      <c r="V45" s="24">
        <f t="shared" si="10"/>
        <v>2566.2635347959413</v>
      </c>
      <c r="W45" s="24">
        <f t="shared" si="10"/>
        <v>2657.2180992813928</v>
      </c>
      <c r="X45" s="24">
        <f t="shared" si="10"/>
        <v>2416.2476120075657</v>
      </c>
      <c r="Y45" s="24">
        <f t="shared" si="10"/>
        <v>2658.7481522462767</v>
      </c>
      <c r="Z45" s="24">
        <f t="shared" si="10"/>
        <v>2755.4741852266743</v>
      </c>
      <c r="AA45" s="24">
        <f t="shared" si="10"/>
        <v>2777.1213952285952</v>
      </c>
      <c r="AB45" s="24">
        <f t="shared" si="10"/>
        <v>2849.2187942858914</v>
      </c>
      <c r="AC45" s="24">
        <f t="shared" si="10"/>
        <v>3026.5383244191648</v>
      </c>
      <c r="AD45" s="24">
        <f t="shared" si="10"/>
        <v>3166.8009987284158</v>
      </c>
      <c r="AE45" s="24">
        <f t="shared" si="10"/>
        <v>3394.0637763551581</v>
      </c>
      <c r="AF45" s="24">
        <f t="shared" si="10"/>
        <v>3866.6580748576262</v>
      </c>
      <c r="AG45" s="24">
        <f t="shared" si="10"/>
        <v>4153.5164997242755</v>
      </c>
      <c r="AH45" s="24">
        <f t="shared" si="10"/>
        <v>4402.478673879662</v>
      </c>
      <c r="AI45" s="24">
        <f t="shared" si="10"/>
        <v>1581.6206617688329</v>
      </c>
      <c r="AJ45" s="24">
        <f t="shared" si="10"/>
        <v>2012.0626522681587</v>
      </c>
    </row>
    <row r="46" spans="1:36" s="59" customFormat="1" ht="15" thickBot="1">
      <c r="A46" s="38"/>
      <c r="C46" s="71"/>
    </row>
  </sheetData>
  <mergeCells count="3">
    <mergeCell ref="C22:C31"/>
    <mergeCell ref="B22:B31"/>
    <mergeCell ref="A22:A31"/>
  </mergeCells>
  <pageMargins left="0.7" right="0.7" top="0.75" bottom="0.75" header="0.3" footer="0.3"/>
  <legacyDrawing r:id="rId1"/>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6D5602-BA38-4512-B885-A62A66585F73}">
  <dimension ref="A1:AJ46"/>
  <sheetViews>
    <sheetView zoomScale="79" zoomScaleNormal="79" workbookViewId="0">
      <selection activeCell="A34" sqref="A34:XFD46"/>
    </sheetView>
  </sheetViews>
  <sheetFormatPr defaultRowHeight="14.4"/>
  <cols>
    <col min="1" max="1" width="35.5546875" bestFit="1" customWidth="1"/>
    <col min="2" max="2" width="24.33203125" bestFit="1" customWidth="1"/>
    <col min="3" max="3" width="11.33203125" style="32" customWidth="1"/>
    <col min="4" max="4" width="13.21875" customWidth="1"/>
    <col min="5" max="5" width="19" customWidth="1"/>
  </cols>
  <sheetData>
    <row r="1" spans="1:5">
      <c r="B1">
        <v>1000</v>
      </c>
    </row>
    <row r="3" spans="1:5" ht="15" thickBot="1">
      <c r="B3" t="s">
        <v>167</v>
      </c>
    </row>
    <row r="4" spans="1:5" ht="29.4" thickBot="1">
      <c r="A4" s="63" t="s">
        <v>184</v>
      </c>
      <c r="B4" s="67">
        <v>2019</v>
      </c>
      <c r="C4" s="140" t="s">
        <v>530</v>
      </c>
      <c r="D4" s="62" t="s">
        <v>531</v>
      </c>
      <c r="E4" s="135" t="s">
        <v>544</v>
      </c>
    </row>
    <row r="5" spans="1:5">
      <c r="A5" s="37" t="s">
        <v>532</v>
      </c>
      <c r="B5" s="136">
        <f t="shared" ref="B5:B6" si="0">AH35/$B$1</f>
        <v>13.344463077689614</v>
      </c>
      <c r="C5" s="138">
        <f t="shared" ref="C5:C15" si="1">B5/$B$16</f>
        <v>0.1142582265177656</v>
      </c>
      <c r="D5" s="105">
        <v>0.1</v>
      </c>
      <c r="E5" s="129">
        <v>1</v>
      </c>
    </row>
    <row r="6" spans="1:5">
      <c r="A6" s="37" t="s">
        <v>533</v>
      </c>
      <c r="B6" s="136">
        <f t="shared" si="0"/>
        <v>12.593738408623883</v>
      </c>
      <c r="C6" s="138">
        <f t="shared" si="1"/>
        <v>0.10783035686192347</v>
      </c>
      <c r="D6" s="105">
        <v>0.1</v>
      </c>
      <c r="E6" s="129">
        <v>1</v>
      </c>
    </row>
    <row r="7" spans="1:5">
      <c r="A7" s="37" t="s">
        <v>534</v>
      </c>
      <c r="B7" s="136">
        <f>AH37/$B$1</f>
        <v>0.10595750448176067</v>
      </c>
      <c r="C7" s="138">
        <f t="shared" si="1"/>
        <v>9.0723144706922364E-4</v>
      </c>
      <c r="D7" s="105">
        <v>0.1</v>
      </c>
      <c r="E7" s="129">
        <v>1</v>
      </c>
    </row>
    <row r="8" spans="1:5">
      <c r="A8" s="37" t="s">
        <v>535</v>
      </c>
      <c r="B8" s="136">
        <f t="shared" ref="B8:B15" si="2">AH38/$B$1</f>
        <v>18.917009499031906</v>
      </c>
      <c r="C8" s="138">
        <f t="shared" si="1"/>
        <v>0.16197159404583014</v>
      </c>
      <c r="D8" s="105">
        <v>0.1</v>
      </c>
      <c r="E8" s="129">
        <v>1</v>
      </c>
    </row>
    <row r="9" spans="1:5">
      <c r="A9" s="37" t="s">
        <v>536</v>
      </c>
      <c r="B9" s="136">
        <f t="shared" si="2"/>
        <v>32.561445712146799</v>
      </c>
      <c r="C9" s="138">
        <f t="shared" si="1"/>
        <v>0.27879825649519713</v>
      </c>
      <c r="D9" s="105">
        <v>0.1</v>
      </c>
      <c r="E9" s="129">
        <v>1</v>
      </c>
    </row>
    <row r="10" spans="1:5">
      <c r="A10" s="37" t="s">
        <v>542</v>
      </c>
      <c r="B10" s="136">
        <f t="shared" si="2"/>
        <v>10.323999169014019</v>
      </c>
      <c r="C10" s="138">
        <f t="shared" si="1"/>
        <v>8.8396350512939287E-2</v>
      </c>
      <c r="D10" s="105">
        <v>0.1</v>
      </c>
      <c r="E10" s="129">
        <v>1</v>
      </c>
    </row>
    <row r="11" spans="1:5">
      <c r="A11" s="37" t="s">
        <v>537</v>
      </c>
      <c r="B11" s="136">
        <f t="shared" si="2"/>
        <v>19.243101085324309</v>
      </c>
      <c r="C11" s="138">
        <f t="shared" si="1"/>
        <v>0.16476366189563571</v>
      </c>
      <c r="D11" s="105">
        <v>0.1</v>
      </c>
      <c r="E11" s="129">
        <v>1</v>
      </c>
    </row>
    <row r="12" spans="1:5">
      <c r="A12" s="37" t="s">
        <v>538</v>
      </c>
      <c r="B12" s="136">
        <f t="shared" si="2"/>
        <v>0.46171524775702172</v>
      </c>
      <c r="C12" s="138">
        <f t="shared" si="1"/>
        <v>3.9533074547696018E-3</v>
      </c>
      <c r="D12" s="105">
        <v>0.1</v>
      </c>
      <c r="E12" s="129">
        <v>1</v>
      </c>
    </row>
    <row r="13" spans="1:5">
      <c r="A13" s="37" t="s">
        <v>539</v>
      </c>
      <c r="B13" s="136">
        <f t="shared" si="2"/>
        <v>2.2239749719359372</v>
      </c>
      <c r="C13" s="138">
        <f t="shared" si="1"/>
        <v>1.9042162628344014E-2</v>
      </c>
      <c r="D13" s="105">
        <v>0.1</v>
      </c>
      <c r="E13" s="129">
        <v>1</v>
      </c>
    </row>
    <row r="14" spans="1:5">
      <c r="A14" s="37" t="s">
        <v>540</v>
      </c>
      <c r="B14" s="136">
        <f t="shared" si="2"/>
        <v>6.5550226150047717</v>
      </c>
      <c r="C14" s="138">
        <f t="shared" si="1"/>
        <v>5.6125544685756146E-2</v>
      </c>
      <c r="D14" s="105">
        <v>0.1</v>
      </c>
      <c r="E14" s="129">
        <v>1</v>
      </c>
    </row>
    <row r="15" spans="1:5">
      <c r="A15" s="37" t="s">
        <v>541</v>
      </c>
      <c r="B15" s="136">
        <f t="shared" si="2"/>
        <v>0.46171524775702172</v>
      </c>
      <c r="C15" s="138">
        <f t="shared" si="1"/>
        <v>3.9533074547696018E-3</v>
      </c>
      <c r="D15" s="105">
        <v>0.1</v>
      </c>
      <c r="E15" s="129">
        <v>1</v>
      </c>
    </row>
    <row r="16" spans="1:5" ht="15" thickBot="1">
      <c r="A16" s="38" t="s">
        <v>543</v>
      </c>
      <c r="B16" s="136">
        <f>SUM(B5:B15)</f>
        <v>116.79214253876705</v>
      </c>
      <c r="C16" s="138">
        <f>B16/$B$16</f>
        <v>1</v>
      </c>
      <c r="D16" s="105"/>
      <c r="E16" s="129">
        <v>1</v>
      </c>
    </row>
    <row r="17" spans="1:36" ht="15" thickBot="1">
      <c r="A17" s="38"/>
      <c r="B17" s="57"/>
      <c r="C17" s="139">
        <f>SUM(C5:C15)</f>
        <v>0.99999999999999989</v>
      </c>
      <c r="D17" s="57"/>
      <c r="E17" s="132"/>
    </row>
    <row r="19" spans="1:36">
      <c r="H19" s="35"/>
    </row>
    <row r="20" spans="1:36" ht="15" thickBot="1">
      <c r="H20" s="35"/>
    </row>
    <row r="21" spans="1:36" s="98" customFormat="1">
      <c r="A21" s="89"/>
      <c r="B21" s="90"/>
      <c r="C21" s="90"/>
      <c r="D21" s="90"/>
      <c r="E21" s="91" t="s">
        <v>633</v>
      </c>
      <c r="F21" s="91" t="s">
        <v>634</v>
      </c>
      <c r="G21" s="91" t="s">
        <v>635</v>
      </c>
      <c r="H21" s="91" t="s">
        <v>636</v>
      </c>
      <c r="I21" s="91" t="s">
        <v>637</v>
      </c>
      <c r="J21" s="91" t="s">
        <v>638</v>
      </c>
      <c r="K21" s="91" t="s">
        <v>639</v>
      </c>
      <c r="L21" s="91" t="s">
        <v>640</v>
      </c>
      <c r="M21" s="91" t="s">
        <v>641</v>
      </c>
      <c r="N21" s="91" t="s">
        <v>642</v>
      </c>
      <c r="O21" s="91" t="s">
        <v>643</v>
      </c>
      <c r="P21" s="91" t="s">
        <v>644</v>
      </c>
      <c r="Q21" s="91" t="s">
        <v>645</v>
      </c>
      <c r="R21" s="91" t="s">
        <v>646</v>
      </c>
      <c r="S21" s="91" t="s">
        <v>647</v>
      </c>
      <c r="T21" s="91" t="s">
        <v>648</v>
      </c>
      <c r="U21" s="91" t="s">
        <v>649</v>
      </c>
      <c r="V21" s="91" t="s">
        <v>650</v>
      </c>
      <c r="W21" s="91" t="s">
        <v>651</v>
      </c>
      <c r="X21" s="91" t="s">
        <v>652</v>
      </c>
      <c r="Y21" s="91" t="s">
        <v>43</v>
      </c>
      <c r="Z21" s="91" t="s">
        <v>44</v>
      </c>
      <c r="AA21" s="91" t="s">
        <v>45</v>
      </c>
      <c r="AB21" s="91" t="s">
        <v>46</v>
      </c>
      <c r="AC21" s="91" t="s">
        <v>47</v>
      </c>
      <c r="AD21" s="91" t="s">
        <v>48</v>
      </c>
      <c r="AE21" s="91" t="s">
        <v>49</v>
      </c>
      <c r="AF21" s="91" t="s">
        <v>50</v>
      </c>
      <c r="AG21" s="91" t="s">
        <v>51</v>
      </c>
      <c r="AH21" s="91" t="s">
        <v>52</v>
      </c>
      <c r="AI21" s="91" t="s">
        <v>653</v>
      </c>
      <c r="AJ21" s="91" t="s">
        <v>654</v>
      </c>
    </row>
    <row r="22" spans="1:36" s="99" customFormat="1" ht="14.4" customHeight="1">
      <c r="A22" s="167" t="s">
        <v>655</v>
      </c>
      <c r="B22" s="166" t="s">
        <v>656</v>
      </c>
      <c r="C22" s="166" t="s">
        <v>36</v>
      </c>
      <c r="D22" s="84" t="s">
        <v>657</v>
      </c>
      <c r="E22" s="85">
        <v>34651.381781546974</v>
      </c>
      <c r="F22" s="85">
        <v>28962.305681162739</v>
      </c>
      <c r="G22" s="85">
        <v>25443.210614755553</v>
      </c>
      <c r="H22" s="85">
        <v>25435.790346678445</v>
      </c>
      <c r="I22" s="85">
        <v>24496.753462313016</v>
      </c>
      <c r="J22" s="85">
        <v>24591.560784097517</v>
      </c>
      <c r="K22" s="85">
        <v>24023.320539806857</v>
      </c>
      <c r="L22" s="85">
        <v>22588.983128964257</v>
      </c>
      <c r="M22" s="85">
        <v>21942.765351368696</v>
      </c>
      <c r="N22" s="85">
        <v>20847.567999832121</v>
      </c>
      <c r="O22" s="85">
        <v>19794.874003116071</v>
      </c>
      <c r="P22" s="85">
        <v>19835.4239388961</v>
      </c>
      <c r="Q22" s="85">
        <v>20284.997510821097</v>
      </c>
      <c r="R22" s="85">
        <v>20777.471790292402</v>
      </c>
      <c r="S22" s="85">
        <v>20632.247724895708</v>
      </c>
      <c r="T22" s="85">
        <v>21110.518861624609</v>
      </c>
      <c r="U22" s="85">
        <v>21366.727398997133</v>
      </c>
      <c r="V22" s="85">
        <v>21134.83948467952</v>
      </c>
      <c r="W22" s="85">
        <v>20694.165823050065</v>
      </c>
      <c r="X22" s="85">
        <v>20078.882031960053</v>
      </c>
      <c r="Y22" s="85">
        <v>17943.594779724197</v>
      </c>
      <c r="Z22" s="85">
        <v>18159.601568799659</v>
      </c>
      <c r="AA22" s="85">
        <v>17933.31269549924</v>
      </c>
      <c r="AB22" s="85">
        <v>18508.492431664858</v>
      </c>
      <c r="AC22" s="85">
        <v>18688.56896961707</v>
      </c>
      <c r="AD22" s="85">
        <v>18925.015226110285</v>
      </c>
      <c r="AE22" s="85">
        <v>18829.942067959622</v>
      </c>
      <c r="AF22" s="85">
        <v>18964.974254804849</v>
      </c>
      <c r="AG22" s="85">
        <v>19525.418450224792</v>
      </c>
      <c r="AH22" s="85">
        <v>19243.10108532431</v>
      </c>
      <c r="AI22" s="85">
        <v>19010.692360804227</v>
      </c>
      <c r="AJ22" s="85">
        <v>19169.303970744648</v>
      </c>
    </row>
    <row r="23" spans="1:36" s="99" customFormat="1">
      <c r="A23" s="167"/>
      <c r="B23" s="166"/>
      <c r="C23" s="166"/>
      <c r="D23" s="84" t="s">
        <v>620</v>
      </c>
      <c r="E23" s="85">
        <v>12431.770776769059</v>
      </c>
      <c r="F23" s="85">
        <v>10627.859141071269</v>
      </c>
      <c r="G23" s="85">
        <v>10882.137096301129</v>
      </c>
      <c r="H23" s="85">
        <v>8720.9078470349505</v>
      </c>
      <c r="I23" s="85">
        <v>9275.7463985148988</v>
      </c>
      <c r="J23" s="85">
        <v>8530.6542801673804</v>
      </c>
      <c r="K23" s="85">
        <v>11932.874269991735</v>
      </c>
      <c r="L23" s="85">
        <v>12216.114312493086</v>
      </c>
      <c r="M23" s="85">
        <v>11523.718647104342</v>
      </c>
      <c r="N23" s="85">
        <v>9548.6754122081984</v>
      </c>
      <c r="O23" s="85">
        <v>9915.0973796253729</v>
      </c>
      <c r="P23" s="85">
        <v>11926.056490456074</v>
      </c>
      <c r="Q23" s="85">
        <v>12285.166744981439</v>
      </c>
      <c r="R23" s="85">
        <v>12925.90415828695</v>
      </c>
      <c r="S23" s="85">
        <v>13525.399151105999</v>
      </c>
      <c r="T23" s="85">
        <v>12585.374906067031</v>
      </c>
      <c r="U23" s="85">
        <v>13048.246803802684</v>
      </c>
      <c r="V23" s="85">
        <v>13653.643181847821</v>
      </c>
      <c r="W23" s="85">
        <v>15228.307893717769</v>
      </c>
      <c r="X23" s="85">
        <v>15168.814174398203</v>
      </c>
      <c r="Y23" s="85">
        <v>14220.158555038786</v>
      </c>
      <c r="Z23" s="85">
        <v>14346.033194402355</v>
      </c>
      <c r="AA23" s="85">
        <v>15230.71877083513</v>
      </c>
      <c r="AB23" s="85">
        <v>15047.221934908042</v>
      </c>
      <c r="AC23" s="85">
        <v>15597.131399065143</v>
      </c>
      <c r="AD23" s="85">
        <v>15706.556028669283</v>
      </c>
      <c r="AE23" s="85">
        <v>16792.312374105008</v>
      </c>
      <c r="AF23" s="85">
        <v>17935.038429032709</v>
      </c>
      <c r="AG23" s="85">
        <v>18427.355401047767</v>
      </c>
      <c r="AH23" s="85">
        <v>18917.009499031905</v>
      </c>
      <c r="AI23" s="85">
        <v>18357.630034410617</v>
      </c>
      <c r="AJ23" s="85">
        <v>19557.282275404505</v>
      </c>
    </row>
    <row r="24" spans="1:36" s="99" customFormat="1">
      <c r="A24" s="167"/>
      <c r="B24" s="166"/>
      <c r="C24" s="166"/>
      <c r="D24" s="84" t="s">
        <v>658</v>
      </c>
      <c r="E24" s="85">
        <v>85915.467444100752</v>
      </c>
      <c r="F24" s="85">
        <v>57562.43306527887</v>
      </c>
      <c r="G24" s="85">
        <v>54746.164355468674</v>
      </c>
      <c r="H24" s="85">
        <v>51227.828887957803</v>
      </c>
      <c r="I24" s="85">
        <v>49024.655858643499</v>
      </c>
      <c r="J24" s="85">
        <v>51762.297461608527</v>
      </c>
      <c r="K24" s="85">
        <v>50435.453710256959</v>
      </c>
      <c r="L24" s="85">
        <v>42994.901130320839</v>
      </c>
      <c r="M24" s="85">
        <v>37862.74523003713</v>
      </c>
      <c r="N24" s="85">
        <v>33815.601066974436</v>
      </c>
      <c r="O24" s="85">
        <v>35735.621507473916</v>
      </c>
      <c r="P24" s="85">
        <v>36800.611299008357</v>
      </c>
      <c r="Q24" s="85">
        <v>38445.901975884932</v>
      </c>
      <c r="R24" s="85">
        <v>37169.974907865573</v>
      </c>
      <c r="S24" s="85">
        <v>39726.370451388255</v>
      </c>
      <c r="T24" s="85">
        <v>38947.068994858128</v>
      </c>
      <c r="U24" s="85">
        <v>37143.914932576125</v>
      </c>
      <c r="V24" s="85">
        <v>39476.949974870455</v>
      </c>
      <c r="W24" s="85">
        <v>37878.61372254938</v>
      </c>
      <c r="X24" s="85">
        <v>26246.550028264202</v>
      </c>
      <c r="Y24" s="85">
        <v>28811.895936268353</v>
      </c>
      <c r="Z24" s="85">
        <v>30872.217025157093</v>
      </c>
      <c r="AA24" s="85">
        <v>31192.635018742265</v>
      </c>
      <c r="AB24" s="85">
        <v>26215.081661334443</v>
      </c>
      <c r="AC24" s="85">
        <v>26320.859392903782</v>
      </c>
      <c r="AD24" s="85">
        <v>25182.090542596659</v>
      </c>
      <c r="AE24" s="85">
        <v>24989.993840682233</v>
      </c>
      <c r="AF24" s="85">
        <v>25342.27302516318</v>
      </c>
      <c r="AG24" s="85">
        <v>26512.559318511117</v>
      </c>
      <c r="AH24" s="85">
        <v>25938.201486313497</v>
      </c>
      <c r="AI24" s="85">
        <v>27284.608535783445</v>
      </c>
      <c r="AJ24" s="85">
        <v>27306.337247692991</v>
      </c>
    </row>
    <row r="25" spans="1:36" s="99" customFormat="1">
      <c r="A25" s="167"/>
      <c r="B25" s="166"/>
      <c r="C25" s="166"/>
      <c r="D25" s="84" t="s">
        <v>626</v>
      </c>
      <c r="E25" s="85">
        <v>5635.9130049843052</v>
      </c>
      <c r="F25" s="85">
        <v>5520.6146107880813</v>
      </c>
      <c r="G25" s="85">
        <v>5439.9737099571312</v>
      </c>
      <c r="H25" s="85">
        <v>5469.8682743209329</v>
      </c>
      <c r="I25" s="85">
        <v>5503.3899053439309</v>
      </c>
      <c r="J25" s="85">
        <v>5741.0440530400756</v>
      </c>
      <c r="K25" s="85">
        <v>5803.490986059408</v>
      </c>
      <c r="L25" s="85">
        <v>5887.2203398159481</v>
      </c>
      <c r="M25" s="85">
        <v>5840.6557057626451</v>
      </c>
      <c r="N25" s="85">
        <v>5911.3391265965965</v>
      </c>
      <c r="O25" s="85">
        <v>6036.9051427727054</v>
      </c>
      <c r="P25" s="85">
        <v>6141.5428672588741</v>
      </c>
      <c r="Q25" s="85">
        <v>6208.9669899960827</v>
      </c>
      <c r="R25" s="85">
        <v>6488.8015480262648</v>
      </c>
      <c r="S25" s="85">
        <v>6609.4151693717449</v>
      </c>
      <c r="T25" s="85">
        <v>6665.7081656604505</v>
      </c>
      <c r="U25" s="85">
        <v>6425.3274599255255</v>
      </c>
      <c r="V25" s="85">
        <v>6568.775510134401</v>
      </c>
      <c r="W25" s="85">
        <v>6497.8968837199609</v>
      </c>
      <c r="X25" s="85">
        <v>6472.9107757429038</v>
      </c>
      <c r="Y25" s="85">
        <v>6536.8978618216324</v>
      </c>
      <c r="Z25" s="85">
        <v>5988.1568118684336</v>
      </c>
      <c r="AA25" s="85">
        <v>6220.8653174613155</v>
      </c>
      <c r="AB25" s="85">
        <v>6504.3504630135649</v>
      </c>
      <c r="AC25" s="85">
        <v>6481.4173892415356</v>
      </c>
      <c r="AD25" s="85">
        <v>6474.3759132828473</v>
      </c>
      <c r="AE25" s="85">
        <v>6499.4466083001571</v>
      </c>
      <c r="AF25" s="85">
        <v>6546.4195548757489</v>
      </c>
      <c r="AG25" s="85">
        <v>6501.068433230269</v>
      </c>
      <c r="AH25" s="85">
        <v>6555.022615004772</v>
      </c>
      <c r="AI25" s="85">
        <v>6537.6628181319475</v>
      </c>
      <c r="AJ25" s="85">
        <v>6529.0736188232167</v>
      </c>
    </row>
    <row r="26" spans="1:36" s="99" customFormat="1">
      <c r="A26" s="167"/>
      <c r="B26" s="166"/>
      <c r="C26" s="166"/>
      <c r="D26" s="84" t="s">
        <v>659</v>
      </c>
      <c r="E26" s="85">
        <v>796.17103063599973</v>
      </c>
      <c r="F26" s="85">
        <v>564.76273502903325</v>
      </c>
      <c r="G26" s="85">
        <v>848.8069183623237</v>
      </c>
      <c r="H26" s="85">
        <v>859.32833238903345</v>
      </c>
      <c r="I26" s="85">
        <v>561.25599332903323</v>
      </c>
      <c r="J26" s="85">
        <v>627.88566174652203</v>
      </c>
      <c r="K26" s="85">
        <v>294.87637821095177</v>
      </c>
      <c r="L26" s="85">
        <v>421.32747516552763</v>
      </c>
      <c r="M26" s="85">
        <v>358.50869152512144</v>
      </c>
      <c r="N26" s="85">
        <v>446.00515810339419</v>
      </c>
      <c r="O26" s="85">
        <v>432.05792359870924</v>
      </c>
      <c r="P26" s="85">
        <v>386.14350691987926</v>
      </c>
      <c r="Q26" s="85">
        <v>329.86736852229876</v>
      </c>
      <c r="R26" s="85">
        <v>400.05266322481998</v>
      </c>
      <c r="S26" s="85">
        <v>467.45232848013944</v>
      </c>
      <c r="T26" s="85">
        <v>381.85467215636533</v>
      </c>
      <c r="U26" s="85">
        <v>470.444524146699</v>
      </c>
      <c r="V26" s="85">
        <v>374.44084582291396</v>
      </c>
      <c r="W26" s="85">
        <v>407.23695131263088</v>
      </c>
      <c r="X26" s="85">
        <v>449.85173529918529</v>
      </c>
      <c r="Y26" s="85">
        <v>502.5210579978214</v>
      </c>
      <c r="Z26" s="85">
        <v>439.35289977872054</v>
      </c>
      <c r="AA26" s="85">
        <v>402.47073722699963</v>
      </c>
      <c r="AB26" s="85">
        <v>499.72994793265389</v>
      </c>
      <c r="AC26" s="85">
        <v>624.42066758467013</v>
      </c>
      <c r="AD26" s="85">
        <v>722.77223330299387</v>
      </c>
      <c r="AE26" s="85">
        <v>877.58000205953726</v>
      </c>
      <c r="AF26" s="85">
        <v>1014.5885678749577</v>
      </c>
      <c r="AG26" s="85">
        <v>415.69636555015774</v>
      </c>
      <c r="AH26" s="85">
        <v>461.7152477570217</v>
      </c>
      <c r="AI26" s="85">
        <v>143.25610653480112</v>
      </c>
      <c r="AJ26" s="85">
        <v>249.05403669402349</v>
      </c>
    </row>
    <row r="27" spans="1:36" s="99" customFormat="1">
      <c r="A27" s="167"/>
      <c r="B27" s="166"/>
      <c r="C27" s="166"/>
      <c r="D27" s="84" t="s">
        <v>660</v>
      </c>
      <c r="E27" s="85"/>
      <c r="F27" s="85"/>
      <c r="G27" s="85"/>
      <c r="H27" s="85"/>
      <c r="I27" s="85"/>
      <c r="J27" s="85"/>
      <c r="K27" s="85"/>
      <c r="L27" s="85"/>
      <c r="M27" s="85">
        <v>100.8433443010761</v>
      </c>
      <c r="N27" s="85"/>
      <c r="O27" s="85"/>
      <c r="P27" s="85"/>
      <c r="Q27" s="85"/>
      <c r="R27" s="85"/>
      <c r="S27" s="85"/>
      <c r="T27" s="85"/>
      <c r="U27" s="85"/>
      <c r="V27" s="85">
        <v>108.77574792710345</v>
      </c>
      <c r="W27" s="85">
        <v>220.89215876997989</v>
      </c>
      <c r="X27" s="85">
        <v>47.746786136258642</v>
      </c>
      <c r="Y27" s="85">
        <v>46.874628541448082</v>
      </c>
      <c r="Z27" s="85">
        <v>27.969086013802972</v>
      </c>
      <c r="AA27" s="85">
        <v>44.350252835368579</v>
      </c>
      <c r="AB27" s="85">
        <v>124.66483048642002</v>
      </c>
      <c r="AC27" s="85">
        <v>248.23970504327087</v>
      </c>
      <c r="AD27" s="85">
        <v>138.2600888848597</v>
      </c>
      <c r="AE27" s="85">
        <v>97.410517168878442</v>
      </c>
      <c r="AF27" s="85">
        <v>86.497396971217114</v>
      </c>
      <c r="AG27" s="85">
        <v>56.099031065031376</v>
      </c>
      <c r="AH27" s="85">
        <v>105.95750448176067</v>
      </c>
      <c r="AI27" s="85">
        <v>133.54039221428957</v>
      </c>
      <c r="AJ27" s="85">
        <v>105.17507806966121</v>
      </c>
    </row>
    <row r="28" spans="1:36" s="99" customFormat="1">
      <c r="A28" s="167"/>
      <c r="B28" s="166"/>
      <c r="C28" s="166"/>
      <c r="D28" s="84" t="s">
        <v>661</v>
      </c>
      <c r="E28" s="85">
        <v>105886.06250953089</v>
      </c>
      <c r="F28" s="85">
        <v>95280.349036498679</v>
      </c>
      <c r="G28" s="85">
        <v>86811.980334831125</v>
      </c>
      <c r="H28" s="85">
        <v>84188.129463411693</v>
      </c>
      <c r="I28" s="85">
        <v>85692.099869099155</v>
      </c>
      <c r="J28" s="85">
        <v>89023.146000423207</v>
      </c>
      <c r="K28" s="85">
        <v>90630.628750004151</v>
      </c>
      <c r="L28" s="85">
        <v>90049.411736576803</v>
      </c>
      <c r="M28" s="85">
        <v>79583.839019673876</v>
      </c>
      <c r="N28" s="85">
        <v>70929.724096812904</v>
      </c>
      <c r="O28" s="85">
        <v>61142.80129106596</v>
      </c>
      <c r="P28" s="85">
        <v>62244.472705153879</v>
      </c>
      <c r="Q28" s="85">
        <v>61789.496657661977</v>
      </c>
      <c r="R28" s="85">
        <v>65804.263987344573</v>
      </c>
      <c r="S28" s="85">
        <v>59221.084191903894</v>
      </c>
      <c r="T28" s="85">
        <v>59388.327234041048</v>
      </c>
      <c r="U28" s="85">
        <v>60684.68432924409</v>
      </c>
      <c r="V28" s="85">
        <v>62836.962606050307</v>
      </c>
      <c r="W28" s="85">
        <v>61359.259954710382</v>
      </c>
      <c r="X28" s="85">
        <v>52420.248516102001</v>
      </c>
      <c r="Y28" s="85">
        <v>48248.150405118104</v>
      </c>
      <c r="Z28" s="85">
        <v>52354.112847336735</v>
      </c>
      <c r="AA28" s="85">
        <v>48393.706502841196</v>
      </c>
      <c r="AB28" s="85">
        <v>41288.905759046822</v>
      </c>
      <c r="AC28" s="85">
        <v>40404.803677408556</v>
      </c>
      <c r="AD28" s="85">
        <v>39779.972434556017</v>
      </c>
      <c r="AE28" s="85">
        <v>36990.761964668462</v>
      </c>
      <c r="AF28" s="85">
        <v>37605.651429946622</v>
      </c>
      <c r="AG28" s="85">
        <v>35737.59835948766</v>
      </c>
      <c r="AH28" s="85">
        <v>32561.445712146797</v>
      </c>
      <c r="AI28" s="85">
        <v>28097.333710741914</v>
      </c>
      <c r="AJ28" s="85">
        <v>28327.281858703427</v>
      </c>
    </row>
    <row r="29" spans="1:36" s="99" customFormat="1">
      <c r="A29" s="167"/>
      <c r="B29" s="166"/>
      <c r="C29" s="166"/>
      <c r="D29" s="84" t="s">
        <v>662</v>
      </c>
      <c r="E29" s="85">
        <v>9378.6325190269126</v>
      </c>
      <c r="F29" s="85">
        <v>9228.9644675804757</v>
      </c>
      <c r="G29" s="85">
        <v>7414.965509976314</v>
      </c>
      <c r="H29" s="85">
        <v>6564.1046958981424</v>
      </c>
      <c r="I29" s="85">
        <v>5739.390134197487</v>
      </c>
      <c r="J29" s="85">
        <v>6485.8835482074883</v>
      </c>
      <c r="K29" s="85">
        <v>6882.2236444122718</v>
      </c>
      <c r="L29" s="85">
        <v>8576.558145343357</v>
      </c>
      <c r="M29" s="85">
        <v>8984.4632756797728</v>
      </c>
      <c r="N29" s="85">
        <v>8113.8465302267196</v>
      </c>
      <c r="O29" s="85">
        <v>8431.1264412778401</v>
      </c>
      <c r="P29" s="85">
        <v>7966.2352350321635</v>
      </c>
      <c r="Q29" s="85">
        <v>8028.7091707686168</v>
      </c>
      <c r="R29" s="85">
        <v>9734.1907882871219</v>
      </c>
      <c r="S29" s="85">
        <v>10503.476562580589</v>
      </c>
      <c r="T29" s="85">
        <v>10877.267770883389</v>
      </c>
      <c r="U29" s="85">
        <v>12446.281083098969</v>
      </c>
      <c r="V29" s="85">
        <v>10694.04389043524</v>
      </c>
      <c r="W29" s="85">
        <v>9662.7492025349893</v>
      </c>
      <c r="X29" s="85">
        <v>9586.8818663318598</v>
      </c>
      <c r="Y29" s="85">
        <v>9600.61303191347</v>
      </c>
      <c r="Z29" s="85">
        <v>9472.7322010303324</v>
      </c>
      <c r="AA29" s="85">
        <v>9881.3272206363126</v>
      </c>
      <c r="AB29" s="85">
        <v>9635.0473707531655</v>
      </c>
      <c r="AC29" s="85">
        <v>9239.0945879596329</v>
      </c>
      <c r="AD29" s="85">
        <v>9376.8876722272107</v>
      </c>
      <c r="AE29" s="85">
        <v>9507.0635675466583</v>
      </c>
      <c r="AF29" s="85">
        <v>9944.1423002112952</v>
      </c>
      <c r="AG29" s="85">
        <v>10251.824003006717</v>
      </c>
      <c r="AH29" s="85">
        <v>10323.99916901402</v>
      </c>
      <c r="AI29" s="85">
        <v>10558.37949585179</v>
      </c>
      <c r="AJ29" s="85">
        <v>11706.796726895747</v>
      </c>
    </row>
    <row r="30" spans="1:36" s="99" customFormat="1">
      <c r="A30" s="167"/>
      <c r="B30" s="166"/>
      <c r="C30" s="166"/>
      <c r="D30" s="84" t="s">
        <v>663</v>
      </c>
      <c r="E30" s="85">
        <v>-28603.933260942511</v>
      </c>
      <c r="F30" s="85">
        <v>-29071.386996667654</v>
      </c>
      <c r="G30" s="85">
        <v>-30508.624355779662</v>
      </c>
      <c r="H30" s="85">
        <v>-31874.102327871795</v>
      </c>
      <c r="I30" s="85">
        <v>-31470.138455920598</v>
      </c>
      <c r="J30" s="85">
        <v>-31122.15094963638</v>
      </c>
      <c r="K30" s="85">
        <v>-30273.360972148461</v>
      </c>
      <c r="L30" s="85">
        <v>-30958.324770016243</v>
      </c>
      <c r="M30" s="85">
        <v>-33311.16373297356</v>
      </c>
      <c r="N30" s="85">
        <v>-32912.603187322471</v>
      </c>
      <c r="O30" s="85">
        <v>-32922.135526259532</v>
      </c>
      <c r="P30" s="85">
        <v>-33885.935575089912</v>
      </c>
      <c r="Q30" s="85">
        <v>-31909.533045485117</v>
      </c>
      <c r="R30" s="85">
        <v>-32486.817482029594</v>
      </c>
      <c r="S30" s="85">
        <v>-32271.38640077009</v>
      </c>
      <c r="T30" s="85">
        <v>-33494.372379795874</v>
      </c>
      <c r="U30" s="85">
        <v>-33102.618786198436</v>
      </c>
      <c r="V30" s="85">
        <v>-33939.214352323746</v>
      </c>
      <c r="W30" s="85">
        <v>-34420.614651696094</v>
      </c>
      <c r="X30" s="85">
        <v>-31430.483393926348</v>
      </c>
      <c r="Y30" s="85">
        <v>-37235.526528721966</v>
      </c>
      <c r="Z30" s="85">
        <v>-37507.663237930959</v>
      </c>
      <c r="AA30" s="85">
        <v>-39911.537514045587</v>
      </c>
      <c r="AB30" s="85">
        <v>-39968.921469775727</v>
      </c>
      <c r="AC30" s="85">
        <v>-51205.042166709376</v>
      </c>
      <c r="AD30" s="85">
        <v>-50297.777467040993</v>
      </c>
      <c r="AE30" s="85">
        <v>-52561.415886240931</v>
      </c>
      <c r="AF30" s="85">
        <v>-50532.688736730976</v>
      </c>
      <c r="AG30" s="85">
        <v>-48207.725328731889</v>
      </c>
      <c r="AH30" s="85">
        <v>-48222.60454227381</v>
      </c>
      <c r="AI30" s="85">
        <v>-50406.757052158195</v>
      </c>
      <c r="AJ30" s="85">
        <v>-49258.425068588622</v>
      </c>
    </row>
    <row r="31" spans="1:36" s="99" customFormat="1">
      <c r="A31" s="167"/>
      <c r="B31" s="166"/>
      <c r="C31" s="166"/>
      <c r="D31" s="84" t="s">
        <v>625</v>
      </c>
      <c r="E31" s="85">
        <v>3237.95488115023</v>
      </c>
      <c r="F31" s="85">
        <v>3225.8023598169893</v>
      </c>
      <c r="G31" s="85">
        <v>4118.2398256071174</v>
      </c>
      <c r="H31" s="85">
        <v>2787.2357543499033</v>
      </c>
      <c r="I31" s="85">
        <v>2113.4195713820659</v>
      </c>
      <c r="J31" s="85">
        <v>2607.2278947040277</v>
      </c>
      <c r="K31" s="85">
        <v>2028.1711919350714</v>
      </c>
      <c r="L31" s="85">
        <v>2839.3979047744315</v>
      </c>
      <c r="M31" s="85">
        <v>2447.0065556198929</v>
      </c>
      <c r="N31" s="85">
        <v>1123.3175144982504</v>
      </c>
      <c r="O31" s="85">
        <v>1181.8846016141447</v>
      </c>
      <c r="P31" s="85">
        <v>1068.0010680427959</v>
      </c>
      <c r="Q31" s="85">
        <v>955.52584575008655</v>
      </c>
      <c r="R31" s="85">
        <v>962.08960829119906</v>
      </c>
      <c r="S31" s="85">
        <v>1903.6187571035553</v>
      </c>
      <c r="T31" s="85">
        <v>1752.8324787080746</v>
      </c>
      <c r="U31" s="85">
        <v>1235.315429313385</v>
      </c>
      <c r="V31" s="85">
        <v>1565.5632177626489</v>
      </c>
      <c r="W31" s="85">
        <v>1576.5636920912621</v>
      </c>
      <c r="X31" s="85">
        <v>1319.586344970267</v>
      </c>
      <c r="Y31" s="85">
        <v>1308.5963249232163</v>
      </c>
      <c r="Z31" s="85">
        <v>1678.2141591393263</v>
      </c>
      <c r="AA31" s="85">
        <v>1840.7435685067671</v>
      </c>
      <c r="AB31" s="85">
        <v>1522.5679721915735</v>
      </c>
      <c r="AC31" s="85">
        <v>1482.937568635537</v>
      </c>
      <c r="AD31" s="85">
        <v>1654.9085860171631</v>
      </c>
      <c r="AE31" s="85">
        <v>1700.6433342836631</v>
      </c>
      <c r="AF31" s="85">
        <v>2020.1620709712754</v>
      </c>
      <c r="AG31" s="85">
        <v>2280.976501692181</v>
      </c>
      <c r="AH31" s="85">
        <v>2223.974971935937</v>
      </c>
      <c r="AI31" s="85">
        <v>2189.7316953123022</v>
      </c>
      <c r="AJ31" s="85">
        <v>2807.0759050463548</v>
      </c>
    </row>
    <row r="32" spans="1:36" s="87" customFormat="1" ht="15" thickBot="1">
      <c r="A32" s="86"/>
      <c r="C32" s="88"/>
    </row>
    <row r="33" spans="1:36" ht="15" thickBot="1"/>
    <row r="34" spans="1:36" s="76" customFormat="1">
      <c r="A34" s="95" t="s">
        <v>167</v>
      </c>
      <c r="B34" s="74"/>
      <c r="C34" s="74"/>
      <c r="D34" s="74"/>
      <c r="E34" s="75" t="s">
        <v>633</v>
      </c>
      <c r="F34" s="75" t="s">
        <v>634</v>
      </c>
      <c r="G34" s="75" t="s">
        <v>635</v>
      </c>
      <c r="H34" s="75" t="s">
        <v>636</v>
      </c>
      <c r="I34" s="75" t="s">
        <v>637</v>
      </c>
      <c r="J34" s="75" t="s">
        <v>638</v>
      </c>
      <c r="K34" s="75" t="s">
        <v>639</v>
      </c>
      <c r="L34" s="75" t="s">
        <v>640</v>
      </c>
      <c r="M34" s="75" t="s">
        <v>641</v>
      </c>
      <c r="N34" s="75" t="s">
        <v>642</v>
      </c>
      <c r="O34" s="75" t="s">
        <v>643</v>
      </c>
      <c r="P34" s="75" t="s">
        <v>644</v>
      </c>
      <c r="Q34" s="75" t="s">
        <v>645</v>
      </c>
      <c r="R34" s="75" t="s">
        <v>646</v>
      </c>
      <c r="S34" s="75" t="s">
        <v>647</v>
      </c>
      <c r="T34" s="75" t="s">
        <v>648</v>
      </c>
      <c r="U34" s="75" t="s">
        <v>649</v>
      </c>
      <c r="V34" s="75" t="s">
        <v>650</v>
      </c>
      <c r="W34" s="75" t="s">
        <v>651</v>
      </c>
      <c r="X34" s="75" t="s">
        <v>652</v>
      </c>
      <c r="Y34" s="75" t="s">
        <v>43</v>
      </c>
      <c r="Z34" s="75" t="s">
        <v>44</v>
      </c>
      <c r="AA34" s="75" t="s">
        <v>45</v>
      </c>
      <c r="AB34" s="75" t="s">
        <v>46</v>
      </c>
      <c r="AC34" s="75" t="s">
        <v>47</v>
      </c>
      <c r="AD34" s="75" t="s">
        <v>48</v>
      </c>
      <c r="AE34" s="75" t="s">
        <v>49</v>
      </c>
      <c r="AF34" s="75" t="s">
        <v>50</v>
      </c>
      <c r="AG34" s="75" t="s">
        <v>51</v>
      </c>
      <c r="AH34" s="75" t="s">
        <v>52</v>
      </c>
      <c r="AI34" s="75" t="s">
        <v>653</v>
      </c>
      <c r="AJ34" s="75" t="s">
        <v>654</v>
      </c>
    </row>
    <row r="35" spans="1:36">
      <c r="A35" s="37"/>
      <c r="E35" s="81">
        <v>54108.345347249815</v>
      </c>
      <c r="F35" s="81">
        <v>34813.344556025688</v>
      </c>
      <c r="G35" s="81">
        <v>35131.619871602445</v>
      </c>
      <c r="H35" s="81">
        <v>31678.978029685975</v>
      </c>
      <c r="I35" s="81">
        <v>29325.403586422646</v>
      </c>
      <c r="J35" s="81">
        <v>28937.980557523588</v>
      </c>
      <c r="K35" s="81">
        <v>28338.086630876962</v>
      </c>
      <c r="L35" s="81">
        <v>22517.16278961072</v>
      </c>
      <c r="M35" s="81">
        <v>18481.805733117428</v>
      </c>
      <c r="N35" s="81">
        <v>16982.338835284838</v>
      </c>
      <c r="O35" s="81">
        <v>17692.756813481497</v>
      </c>
      <c r="P35" s="81">
        <v>19064.625718746924</v>
      </c>
      <c r="Q35" s="81">
        <v>19808.93291845412</v>
      </c>
      <c r="R35" s="81">
        <v>17779.402963856744</v>
      </c>
      <c r="S35" s="81">
        <v>18220.588914438715</v>
      </c>
      <c r="T35" s="81">
        <v>17462.905871918992</v>
      </c>
      <c r="U35" s="81">
        <v>16103.046257732422</v>
      </c>
      <c r="V35" s="81">
        <v>18237.156569112412</v>
      </c>
      <c r="W35" s="81">
        <v>19736.663165724516</v>
      </c>
      <c r="X35" s="81">
        <v>14201.973821122832</v>
      </c>
      <c r="Y35" s="81">
        <v>15029.9090739558</v>
      </c>
      <c r="Z35" s="81">
        <v>16471.542831449191</v>
      </c>
      <c r="AA35" s="81">
        <v>18105.605250194192</v>
      </c>
      <c r="AB35" s="81">
        <v>14849.845557875577</v>
      </c>
      <c r="AC35" s="81">
        <v>14226.189949831802</v>
      </c>
      <c r="AD35" s="81">
        <v>13044.102084644193</v>
      </c>
      <c r="AE35" s="81">
        <v>12753.108181037735</v>
      </c>
      <c r="AF35" s="81">
        <v>12973.701649364104</v>
      </c>
      <c r="AG35" s="81">
        <v>13847.881557233959</v>
      </c>
      <c r="AH35" s="81">
        <v>13344.463077689614</v>
      </c>
      <c r="AI35" s="81">
        <v>14597.706222582274</v>
      </c>
      <c r="AJ35" s="81">
        <v>14511.482218618607</v>
      </c>
    </row>
    <row r="36" spans="1:36">
      <c r="A36" s="37"/>
      <c r="E36" s="11">
        <f>E24-E35</f>
        <v>31807.122096850937</v>
      </c>
      <c r="F36" s="11">
        <f t="shared" ref="F36:AJ36" si="3">F24-F35</f>
        <v>22749.088509253183</v>
      </c>
      <c r="G36" s="11">
        <f t="shared" si="3"/>
        <v>19614.54448386623</v>
      </c>
      <c r="H36" s="11">
        <f t="shared" si="3"/>
        <v>19548.850858271828</v>
      </c>
      <c r="I36" s="11">
        <f t="shared" si="3"/>
        <v>19699.252272220852</v>
      </c>
      <c r="J36" s="11">
        <f t="shared" si="3"/>
        <v>22824.316904084939</v>
      </c>
      <c r="K36" s="11">
        <f t="shared" si="3"/>
        <v>22097.367079379997</v>
      </c>
      <c r="L36" s="11">
        <f t="shared" si="3"/>
        <v>20477.738340710119</v>
      </c>
      <c r="M36" s="11">
        <f t="shared" si="3"/>
        <v>19380.939496919702</v>
      </c>
      <c r="N36" s="11">
        <f t="shared" si="3"/>
        <v>16833.262231689598</v>
      </c>
      <c r="O36" s="11">
        <f t="shared" si="3"/>
        <v>18042.864693992418</v>
      </c>
      <c r="P36" s="11">
        <f t="shared" si="3"/>
        <v>17735.985580261433</v>
      </c>
      <c r="Q36" s="11">
        <f t="shared" si="3"/>
        <v>18636.969057430812</v>
      </c>
      <c r="R36" s="11">
        <f t="shared" si="3"/>
        <v>19390.571944008829</v>
      </c>
      <c r="S36" s="11">
        <f t="shared" si="3"/>
        <v>21505.78153694954</v>
      </c>
      <c r="T36" s="11">
        <f t="shared" si="3"/>
        <v>21484.163122939135</v>
      </c>
      <c r="U36" s="11">
        <f t="shared" si="3"/>
        <v>21040.868674843703</v>
      </c>
      <c r="V36" s="11">
        <f t="shared" si="3"/>
        <v>21239.793405758042</v>
      </c>
      <c r="W36" s="11">
        <f t="shared" si="3"/>
        <v>18141.950556824864</v>
      </c>
      <c r="X36" s="11">
        <f t="shared" si="3"/>
        <v>12044.57620714137</v>
      </c>
      <c r="Y36" s="11">
        <f t="shared" si="3"/>
        <v>13781.986862312553</v>
      </c>
      <c r="Z36" s="11">
        <f t="shared" si="3"/>
        <v>14400.674193707902</v>
      </c>
      <c r="AA36" s="11">
        <f t="shared" si="3"/>
        <v>13087.029768548073</v>
      </c>
      <c r="AB36" s="11">
        <f t="shared" si="3"/>
        <v>11365.236103458867</v>
      </c>
      <c r="AC36" s="11">
        <f t="shared" si="3"/>
        <v>12094.66944307198</v>
      </c>
      <c r="AD36" s="11">
        <f t="shared" si="3"/>
        <v>12137.988457952466</v>
      </c>
      <c r="AE36" s="11">
        <f t="shared" si="3"/>
        <v>12236.885659644498</v>
      </c>
      <c r="AF36" s="11">
        <f t="shared" si="3"/>
        <v>12368.571375799076</v>
      </c>
      <c r="AG36" s="11">
        <f t="shared" si="3"/>
        <v>12664.677761277158</v>
      </c>
      <c r="AH36" s="11">
        <f t="shared" si="3"/>
        <v>12593.738408623884</v>
      </c>
      <c r="AI36" s="11">
        <f t="shared" si="3"/>
        <v>12686.902313201172</v>
      </c>
      <c r="AJ36" s="11">
        <f t="shared" si="3"/>
        <v>12794.855029074384</v>
      </c>
    </row>
    <row r="37" spans="1:36">
      <c r="A37" s="37"/>
      <c r="D37" t="str">
        <f>D27</f>
        <v>International shipping</v>
      </c>
      <c r="E37" s="24">
        <f t="shared" ref="E37:AJ37" si="4">E27</f>
        <v>0</v>
      </c>
      <c r="F37" s="24">
        <f t="shared" si="4"/>
        <v>0</v>
      </c>
      <c r="G37" s="24">
        <f t="shared" si="4"/>
        <v>0</v>
      </c>
      <c r="H37" s="24">
        <f t="shared" si="4"/>
        <v>0</v>
      </c>
      <c r="I37" s="24">
        <f t="shared" si="4"/>
        <v>0</v>
      </c>
      <c r="J37" s="24">
        <f t="shared" si="4"/>
        <v>0</v>
      </c>
      <c r="K37" s="24">
        <f t="shared" si="4"/>
        <v>0</v>
      </c>
      <c r="L37" s="24">
        <f t="shared" si="4"/>
        <v>0</v>
      </c>
      <c r="M37" s="24">
        <f t="shared" si="4"/>
        <v>100.8433443010761</v>
      </c>
      <c r="N37" s="24">
        <f t="shared" si="4"/>
        <v>0</v>
      </c>
      <c r="O37" s="24">
        <f t="shared" si="4"/>
        <v>0</v>
      </c>
      <c r="P37" s="24">
        <f t="shared" si="4"/>
        <v>0</v>
      </c>
      <c r="Q37" s="24">
        <f t="shared" si="4"/>
        <v>0</v>
      </c>
      <c r="R37" s="24">
        <f t="shared" si="4"/>
        <v>0</v>
      </c>
      <c r="S37" s="24">
        <f t="shared" si="4"/>
        <v>0</v>
      </c>
      <c r="T37" s="24">
        <f t="shared" si="4"/>
        <v>0</v>
      </c>
      <c r="U37" s="24">
        <f t="shared" si="4"/>
        <v>0</v>
      </c>
      <c r="V37" s="24">
        <f t="shared" si="4"/>
        <v>108.77574792710345</v>
      </c>
      <c r="W37" s="24">
        <f t="shared" si="4"/>
        <v>220.89215876997989</v>
      </c>
      <c r="X37" s="24">
        <f t="shared" si="4"/>
        <v>47.746786136258642</v>
      </c>
      <c r="Y37" s="24">
        <f t="shared" si="4"/>
        <v>46.874628541448082</v>
      </c>
      <c r="Z37" s="24">
        <f t="shared" si="4"/>
        <v>27.969086013802972</v>
      </c>
      <c r="AA37" s="24">
        <f t="shared" si="4"/>
        <v>44.350252835368579</v>
      </c>
      <c r="AB37" s="24">
        <f t="shared" si="4"/>
        <v>124.66483048642002</v>
      </c>
      <c r="AC37" s="24">
        <f t="shared" si="4"/>
        <v>248.23970504327087</v>
      </c>
      <c r="AD37" s="24">
        <f t="shared" si="4"/>
        <v>138.2600888848597</v>
      </c>
      <c r="AE37" s="24">
        <f t="shared" si="4"/>
        <v>97.410517168878442</v>
      </c>
      <c r="AF37" s="24">
        <f t="shared" si="4"/>
        <v>86.497396971217114</v>
      </c>
      <c r="AG37" s="24">
        <f t="shared" si="4"/>
        <v>56.099031065031376</v>
      </c>
      <c r="AH37" s="24">
        <f t="shared" si="4"/>
        <v>105.95750448176067</v>
      </c>
      <c r="AI37" s="24">
        <f t="shared" si="4"/>
        <v>133.54039221428957</v>
      </c>
      <c r="AJ37" s="24">
        <f t="shared" si="4"/>
        <v>105.17507806966121</v>
      </c>
    </row>
    <row r="38" spans="1:36">
      <c r="A38" s="37"/>
      <c r="D38" t="str">
        <f>D23</f>
        <v>Domestic transport</v>
      </c>
      <c r="E38" s="24">
        <f t="shared" ref="E38:AJ38" si="5">E23</f>
        <v>12431.770776769059</v>
      </c>
      <c r="F38" s="24">
        <f t="shared" si="5"/>
        <v>10627.859141071269</v>
      </c>
      <c r="G38" s="24">
        <f t="shared" si="5"/>
        <v>10882.137096301129</v>
      </c>
      <c r="H38" s="24">
        <f t="shared" si="5"/>
        <v>8720.9078470349505</v>
      </c>
      <c r="I38" s="24">
        <f t="shared" si="5"/>
        <v>9275.7463985148988</v>
      </c>
      <c r="J38" s="24">
        <f t="shared" si="5"/>
        <v>8530.6542801673804</v>
      </c>
      <c r="K38" s="24">
        <f t="shared" si="5"/>
        <v>11932.874269991735</v>
      </c>
      <c r="L38" s="24">
        <f t="shared" si="5"/>
        <v>12216.114312493086</v>
      </c>
      <c r="M38" s="24">
        <f t="shared" si="5"/>
        <v>11523.718647104342</v>
      </c>
      <c r="N38" s="24">
        <f t="shared" si="5"/>
        <v>9548.6754122081984</v>
      </c>
      <c r="O38" s="24">
        <f t="shared" si="5"/>
        <v>9915.0973796253729</v>
      </c>
      <c r="P38" s="24">
        <f t="shared" si="5"/>
        <v>11926.056490456074</v>
      </c>
      <c r="Q38" s="24">
        <f t="shared" si="5"/>
        <v>12285.166744981439</v>
      </c>
      <c r="R38" s="24">
        <f t="shared" si="5"/>
        <v>12925.90415828695</v>
      </c>
      <c r="S38" s="24">
        <f t="shared" si="5"/>
        <v>13525.399151105999</v>
      </c>
      <c r="T38" s="24">
        <f t="shared" si="5"/>
        <v>12585.374906067031</v>
      </c>
      <c r="U38" s="24">
        <f t="shared" si="5"/>
        <v>13048.246803802684</v>
      </c>
      <c r="V38" s="24">
        <f t="shared" si="5"/>
        <v>13653.643181847821</v>
      </c>
      <c r="W38" s="24">
        <f t="shared" si="5"/>
        <v>15228.307893717769</v>
      </c>
      <c r="X38" s="24">
        <f t="shared" si="5"/>
        <v>15168.814174398203</v>
      </c>
      <c r="Y38" s="24">
        <f t="shared" si="5"/>
        <v>14220.158555038786</v>
      </c>
      <c r="Z38" s="24">
        <f t="shared" si="5"/>
        <v>14346.033194402355</v>
      </c>
      <c r="AA38" s="24">
        <f t="shared" si="5"/>
        <v>15230.71877083513</v>
      </c>
      <c r="AB38" s="24">
        <f t="shared" si="5"/>
        <v>15047.221934908042</v>
      </c>
      <c r="AC38" s="24">
        <f t="shared" si="5"/>
        <v>15597.131399065143</v>
      </c>
      <c r="AD38" s="24">
        <f t="shared" si="5"/>
        <v>15706.556028669283</v>
      </c>
      <c r="AE38" s="24">
        <f t="shared" si="5"/>
        <v>16792.312374105008</v>
      </c>
      <c r="AF38" s="24">
        <f t="shared" si="5"/>
        <v>17935.038429032709</v>
      </c>
      <c r="AG38" s="24">
        <f t="shared" si="5"/>
        <v>18427.355401047767</v>
      </c>
      <c r="AH38" s="24">
        <f t="shared" si="5"/>
        <v>18917.009499031905</v>
      </c>
      <c r="AI38" s="24">
        <f t="shared" si="5"/>
        <v>18357.630034410617</v>
      </c>
      <c r="AJ38" s="24">
        <f t="shared" si="5"/>
        <v>19557.282275404505</v>
      </c>
    </row>
    <row r="39" spans="1:36">
      <c r="A39" s="37"/>
      <c r="D39" t="str">
        <f>D28</f>
        <v>Energy supply</v>
      </c>
      <c r="E39" s="24">
        <f t="shared" ref="E39:AJ40" si="6">E28</f>
        <v>105886.06250953089</v>
      </c>
      <c r="F39" s="24">
        <f t="shared" si="6"/>
        <v>95280.349036498679</v>
      </c>
      <c r="G39" s="24">
        <f t="shared" si="6"/>
        <v>86811.980334831125</v>
      </c>
      <c r="H39" s="24">
        <f t="shared" si="6"/>
        <v>84188.129463411693</v>
      </c>
      <c r="I39" s="24">
        <f t="shared" si="6"/>
        <v>85692.099869099155</v>
      </c>
      <c r="J39" s="24">
        <f t="shared" si="6"/>
        <v>89023.146000423207</v>
      </c>
      <c r="K39" s="24">
        <f t="shared" si="6"/>
        <v>90630.628750004151</v>
      </c>
      <c r="L39" s="24">
        <f t="shared" si="6"/>
        <v>90049.411736576803</v>
      </c>
      <c r="M39" s="24">
        <f t="shared" si="6"/>
        <v>79583.839019673876</v>
      </c>
      <c r="N39" s="24">
        <f t="shared" si="6"/>
        <v>70929.724096812904</v>
      </c>
      <c r="O39" s="24">
        <f t="shared" si="6"/>
        <v>61142.80129106596</v>
      </c>
      <c r="P39" s="24">
        <f t="shared" si="6"/>
        <v>62244.472705153879</v>
      </c>
      <c r="Q39" s="24">
        <f t="shared" si="6"/>
        <v>61789.496657661977</v>
      </c>
      <c r="R39" s="24">
        <f t="shared" si="6"/>
        <v>65804.263987344573</v>
      </c>
      <c r="S39" s="24">
        <f t="shared" si="6"/>
        <v>59221.084191903894</v>
      </c>
      <c r="T39" s="24">
        <f t="shared" si="6"/>
        <v>59388.327234041048</v>
      </c>
      <c r="U39" s="24">
        <f t="shared" si="6"/>
        <v>60684.68432924409</v>
      </c>
      <c r="V39" s="24">
        <f t="shared" si="6"/>
        <v>62836.962606050307</v>
      </c>
      <c r="W39" s="24">
        <f t="shared" si="6"/>
        <v>61359.259954710382</v>
      </c>
      <c r="X39" s="24">
        <f t="shared" si="6"/>
        <v>52420.248516102001</v>
      </c>
      <c r="Y39" s="24">
        <f t="shared" si="6"/>
        <v>48248.150405118104</v>
      </c>
      <c r="Z39" s="24">
        <f t="shared" si="6"/>
        <v>52354.112847336735</v>
      </c>
      <c r="AA39" s="24">
        <f t="shared" si="6"/>
        <v>48393.706502841196</v>
      </c>
      <c r="AB39" s="24">
        <f t="shared" si="6"/>
        <v>41288.905759046822</v>
      </c>
      <c r="AC39" s="24">
        <f t="shared" si="6"/>
        <v>40404.803677408556</v>
      </c>
      <c r="AD39" s="24">
        <f t="shared" si="6"/>
        <v>39779.972434556017</v>
      </c>
      <c r="AE39" s="24">
        <f t="shared" si="6"/>
        <v>36990.761964668462</v>
      </c>
      <c r="AF39" s="24">
        <f t="shared" si="6"/>
        <v>37605.651429946622</v>
      </c>
      <c r="AG39" s="24">
        <f t="shared" si="6"/>
        <v>35737.59835948766</v>
      </c>
      <c r="AH39" s="24">
        <f t="shared" si="6"/>
        <v>32561.445712146797</v>
      </c>
      <c r="AI39" s="24">
        <f t="shared" si="6"/>
        <v>28097.333710741914</v>
      </c>
      <c r="AJ39" s="24">
        <f t="shared" si="6"/>
        <v>28327.281858703427</v>
      </c>
    </row>
    <row r="40" spans="1:36">
      <c r="A40" s="37"/>
      <c r="D40" t="str">
        <f>D29</f>
        <v>Residential and commercial</v>
      </c>
      <c r="E40" s="24">
        <f t="shared" si="6"/>
        <v>9378.6325190269126</v>
      </c>
      <c r="F40" s="24">
        <f t="shared" si="6"/>
        <v>9228.9644675804757</v>
      </c>
      <c r="G40" s="24">
        <f t="shared" si="6"/>
        <v>7414.965509976314</v>
      </c>
      <c r="H40" s="24">
        <f t="shared" si="6"/>
        <v>6564.1046958981424</v>
      </c>
      <c r="I40" s="24">
        <f t="shared" si="6"/>
        <v>5739.390134197487</v>
      </c>
      <c r="J40" s="24">
        <f t="shared" si="6"/>
        <v>6485.8835482074883</v>
      </c>
      <c r="K40" s="24">
        <f t="shared" si="6"/>
        <v>6882.2236444122718</v>
      </c>
      <c r="L40" s="24">
        <f t="shared" si="6"/>
        <v>8576.558145343357</v>
      </c>
      <c r="M40" s="24">
        <f t="shared" si="6"/>
        <v>8984.4632756797728</v>
      </c>
      <c r="N40" s="24">
        <f t="shared" si="6"/>
        <v>8113.8465302267196</v>
      </c>
      <c r="O40" s="24">
        <f t="shared" si="6"/>
        <v>8431.1264412778401</v>
      </c>
      <c r="P40" s="24">
        <f t="shared" si="6"/>
        <v>7966.2352350321635</v>
      </c>
      <c r="Q40" s="24">
        <f t="shared" si="6"/>
        <v>8028.7091707686168</v>
      </c>
      <c r="R40" s="24">
        <f t="shared" si="6"/>
        <v>9734.1907882871219</v>
      </c>
      <c r="S40" s="24">
        <f t="shared" si="6"/>
        <v>10503.476562580589</v>
      </c>
      <c r="T40" s="24">
        <f t="shared" si="6"/>
        <v>10877.267770883389</v>
      </c>
      <c r="U40" s="24">
        <f t="shared" si="6"/>
        <v>12446.281083098969</v>
      </c>
      <c r="V40" s="24">
        <f t="shared" si="6"/>
        <v>10694.04389043524</v>
      </c>
      <c r="W40" s="24">
        <f t="shared" si="6"/>
        <v>9662.7492025349893</v>
      </c>
      <c r="X40" s="24">
        <f t="shared" si="6"/>
        <v>9586.8818663318598</v>
      </c>
      <c r="Y40" s="24">
        <f t="shared" si="6"/>
        <v>9600.61303191347</v>
      </c>
      <c r="Z40" s="24">
        <f t="shared" si="6"/>
        <v>9472.7322010303324</v>
      </c>
      <c r="AA40" s="24">
        <f t="shared" si="6"/>
        <v>9881.3272206363126</v>
      </c>
      <c r="AB40" s="24">
        <f t="shared" si="6"/>
        <v>9635.0473707531655</v>
      </c>
      <c r="AC40" s="24">
        <f t="shared" si="6"/>
        <v>9239.0945879596329</v>
      </c>
      <c r="AD40" s="24">
        <f t="shared" si="6"/>
        <v>9376.8876722272107</v>
      </c>
      <c r="AE40" s="24">
        <f t="shared" si="6"/>
        <v>9507.0635675466583</v>
      </c>
      <c r="AF40" s="24">
        <f t="shared" si="6"/>
        <v>9944.1423002112952</v>
      </c>
      <c r="AG40" s="24">
        <f t="shared" si="6"/>
        <v>10251.824003006717</v>
      </c>
      <c r="AH40" s="24">
        <f t="shared" si="6"/>
        <v>10323.99916901402</v>
      </c>
      <c r="AI40" s="24">
        <f t="shared" si="6"/>
        <v>10558.37949585179</v>
      </c>
      <c r="AJ40" s="24">
        <f t="shared" si="6"/>
        <v>11706.796726895747</v>
      </c>
    </row>
    <row r="41" spans="1:36">
      <c r="A41" s="37"/>
      <c r="D41" t="str">
        <f>D22</f>
        <v>Agriculture</v>
      </c>
      <c r="E41" s="24">
        <f t="shared" ref="E41:AJ41" si="7">E22</f>
        <v>34651.381781546974</v>
      </c>
      <c r="F41" s="24">
        <f t="shared" si="7"/>
        <v>28962.305681162739</v>
      </c>
      <c r="G41" s="24">
        <f t="shared" si="7"/>
        <v>25443.210614755553</v>
      </c>
      <c r="H41" s="24">
        <f t="shared" si="7"/>
        <v>25435.790346678445</v>
      </c>
      <c r="I41" s="24">
        <f t="shared" si="7"/>
        <v>24496.753462313016</v>
      </c>
      <c r="J41" s="24">
        <f t="shared" si="7"/>
        <v>24591.560784097517</v>
      </c>
      <c r="K41" s="24">
        <f t="shared" si="7"/>
        <v>24023.320539806857</v>
      </c>
      <c r="L41" s="24">
        <f t="shared" si="7"/>
        <v>22588.983128964257</v>
      </c>
      <c r="M41" s="24">
        <f t="shared" si="7"/>
        <v>21942.765351368696</v>
      </c>
      <c r="N41" s="24">
        <f t="shared" si="7"/>
        <v>20847.567999832121</v>
      </c>
      <c r="O41" s="24">
        <f t="shared" si="7"/>
        <v>19794.874003116071</v>
      </c>
      <c r="P41" s="24">
        <f t="shared" si="7"/>
        <v>19835.4239388961</v>
      </c>
      <c r="Q41" s="24">
        <f t="shared" si="7"/>
        <v>20284.997510821097</v>
      </c>
      <c r="R41" s="24">
        <f t="shared" si="7"/>
        <v>20777.471790292402</v>
      </c>
      <c r="S41" s="24">
        <f t="shared" si="7"/>
        <v>20632.247724895708</v>
      </c>
      <c r="T41" s="24">
        <f t="shared" si="7"/>
        <v>21110.518861624609</v>
      </c>
      <c r="U41" s="24">
        <f t="shared" si="7"/>
        <v>21366.727398997133</v>
      </c>
      <c r="V41" s="24">
        <f t="shared" si="7"/>
        <v>21134.83948467952</v>
      </c>
      <c r="W41" s="24">
        <f t="shared" si="7"/>
        <v>20694.165823050065</v>
      </c>
      <c r="X41" s="24">
        <f t="shared" si="7"/>
        <v>20078.882031960053</v>
      </c>
      <c r="Y41" s="24">
        <f t="shared" si="7"/>
        <v>17943.594779724197</v>
      </c>
      <c r="Z41" s="24">
        <f t="shared" si="7"/>
        <v>18159.601568799659</v>
      </c>
      <c r="AA41" s="24">
        <f t="shared" si="7"/>
        <v>17933.31269549924</v>
      </c>
      <c r="AB41" s="24">
        <f t="shared" si="7"/>
        <v>18508.492431664858</v>
      </c>
      <c r="AC41" s="24">
        <f t="shared" si="7"/>
        <v>18688.56896961707</v>
      </c>
      <c r="AD41" s="24">
        <f t="shared" si="7"/>
        <v>18925.015226110285</v>
      </c>
      <c r="AE41" s="24">
        <f t="shared" si="7"/>
        <v>18829.942067959622</v>
      </c>
      <c r="AF41" s="24">
        <f t="shared" si="7"/>
        <v>18964.974254804849</v>
      </c>
      <c r="AG41" s="24">
        <f t="shared" si="7"/>
        <v>19525.418450224792</v>
      </c>
      <c r="AH41" s="24">
        <f t="shared" si="7"/>
        <v>19243.10108532431</v>
      </c>
      <c r="AI41" s="24">
        <f t="shared" si="7"/>
        <v>19010.692360804227</v>
      </c>
      <c r="AJ41" s="24">
        <f t="shared" si="7"/>
        <v>19169.303970744648</v>
      </c>
    </row>
    <row r="42" spans="1:36">
      <c r="A42" s="37"/>
      <c r="D42" t="str">
        <f>D26</f>
        <v>International Aviation</v>
      </c>
      <c r="E42" s="24">
        <f t="shared" ref="E42:AJ42" si="8">E26</f>
        <v>796.17103063599973</v>
      </c>
      <c r="F42" s="24">
        <f t="shared" si="8"/>
        <v>564.76273502903325</v>
      </c>
      <c r="G42" s="24">
        <f t="shared" si="8"/>
        <v>848.8069183623237</v>
      </c>
      <c r="H42" s="24">
        <f t="shared" si="8"/>
        <v>859.32833238903345</v>
      </c>
      <c r="I42" s="24">
        <f t="shared" si="8"/>
        <v>561.25599332903323</v>
      </c>
      <c r="J42" s="24">
        <f t="shared" si="8"/>
        <v>627.88566174652203</v>
      </c>
      <c r="K42" s="24">
        <f t="shared" si="8"/>
        <v>294.87637821095177</v>
      </c>
      <c r="L42" s="24">
        <f t="shared" si="8"/>
        <v>421.32747516552763</v>
      </c>
      <c r="M42" s="24">
        <f t="shared" si="8"/>
        <v>358.50869152512144</v>
      </c>
      <c r="N42" s="24">
        <f t="shared" si="8"/>
        <v>446.00515810339419</v>
      </c>
      <c r="O42" s="24">
        <f t="shared" si="8"/>
        <v>432.05792359870924</v>
      </c>
      <c r="P42" s="24">
        <f t="shared" si="8"/>
        <v>386.14350691987926</v>
      </c>
      <c r="Q42" s="24">
        <f t="shared" si="8"/>
        <v>329.86736852229876</v>
      </c>
      <c r="R42" s="24">
        <f t="shared" si="8"/>
        <v>400.05266322481998</v>
      </c>
      <c r="S42" s="24">
        <f t="shared" si="8"/>
        <v>467.45232848013944</v>
      </c>
      <c r="T42" s="24">
        <f t="shared" si="8"/>
        <v>381.85467215636533</v>
      </c>
      <c r="U42" s="24">
        <f t="shared" si="8"/>
        <v>470.444524146699</v>
      </c>
      <c r="V42" s="24">
        <f t="shared" si="8"/>
        <v>374.44084582291396</v>
      </c>
      <c r="W42" s="24">
        <f t="shared" si="8"/>
        <v>407.23695131263088</v>
      </c>
      <c r="X42" s="24">
        <f t="shared" si="8"/>
        <v>449.85173529918529</v>
      </c>
      <c r="Y42" s="24">
        <f t="shared" si="8"/>
        <v>502.5210579978214</v>
      </c>
      <c r="Z42" s="24">
        <f t="shared" si="8"/>
        <v>439.35289977872054</v>
      </c>
      <c r="AA42" s="24">
        <f t="shared" si="8"/>
        <v>402.47073722699963</v>
      </c>
      <c r="AB42" s="24">
        <f t="shared" si="8"/>
        <v>499.72994793265389</v>
      </c>
      <c r="AC42" s="24">
        <f t="shared" si="8"/>
        <v>624.42066758467013</v>
      </c>
      <c r="AD42" s="24">
        <f t="shared" si="8"/>
        <v>722.77223330299387</v>
      </c>
      <c r="AE42" s="24">
        <f t="shared" si="8"/>
        <v>877.58000205953726</v>
      </c>
      <c r="AF42" s="24">
        <f t="shared" si="8"/>
        <v>1014.5885678749577</v>
      </c>
      <c r="AG42" s="24">
        <f t="shared" si="8"/>
        <v>415.69636555015774</v>
      </c>
      <c r="AH42" s="24">
        <f t="shared" si="8"/>
        <v>461.7152477570217</v>
      </c>
      <c r="AI42" s="24">
        <f t="shared" si="8"/>
        <v>143.25610653480112</v>
      </c>
      <c r="AJ42" s="24">
        <f t="shared" si="8"/>
        <v>249.05403669402349</v>
      </c>
    </row>
    <row r="43" spans="1:36">
      <c r="A43" s="37"/>
      <c r="D43" t="str">
        <f>D31</f>
        <v>Other combustion</v>
      </c>
      <c r="E43" s="24">
        <f t="shared" ref="E43:AJ43" si="9">E31</f>
        <v>3237.95488115023</v>
      </c>
      <c r="F43" s="24">
        <f t="shared" si="9"/>
        <v>3225.8023598169893</v>
      </c>
      <c r="G43" s="24">
        <f t="shared" si="9"/>
        <v>4118.2398256071174</v>
      </c>
      <c r="H43" s="24">
        <f t="shared" si="9"/>
        <v>2787.2357543499033</v>
      </c>
      <c r="I43" s="24">
        <f t="shared" si="9"/>
        <v>2113.4195713820659</v>
      </c>
      <c r="J43" s="24">
        <f t="shared" si="9"/>
        <v>2607.2278947040277</v>
      </c>
      <c r="K43" s="24">
        <f t="shared" si="9"/>
        <v>2028.1711919350714</v>
      </c>
      <c r="L43" s="24">
        <f t="shared" si="9"/>
        <v>2839.3979047744315</v>
      </c>
      <c r="M43" s="24">
        <f t="shared" si="9"/>
        <v>2447.0065556198929</v>
      </c>
      <c r="N43" s="24">
        <f t="shared" si="9"/>
        <v>1123.3175144982504</v>
      </c>
      <c r="O43" s="24">
        <f t="shared" si="9"/>
        <v>1181.8846016141447</v>
      </c>
      <c r="P43" s="24">
        <f t="shared" si="9"/>
        <v>1068.0010680427959</v>
      </c>
      <c r="Q43" s="24">
        <f t="shared" si="9"/>
        <v>955.52584575008655</v>
      </c>
      <c r="R43" s="24">
        <f t="shared" si="9"/>
        <v>962.08960829119906</v>
      </c>
      <c r="S43" s="24">
        <f t="shared" si="9"/>
        <v>1903.6187571035553</v>
      </c>
      <c r="T43" s="24">
        <f t="shared" si="9"/>
        <v>1752.8324787080746</v>
      </c>
      <c r="U43" s="24">
        <f t="shared" si="9"/>
        <v>1235.315429313385</v>
      </c>
      <c r="V43" s="24">
        <f t="shared" si="9"/>
        <v>1565.5632177626489</v>
      </c>
      <c r="W43" s="24">
        <f t="shared" si="9"/>
        <v>1576.5636920912621</v>
      </c>
      <c r="X43" s="24">
        <f t="shared" si="9"/>
        <v>1319.586344970267</v>
      </c>
      <c r="Y43" s="24">
        <f t="shared" si="9"/>
        <v>1308.5963249232163</v>
      </c>
      <c r="Z43" s="24">
        <f t="shared" si="9"/>
        <v>1678.2141591393263</v>
      </c>
      <c r="AA43" s="24">
        <f t="shared" si="9"/>
        <v>1840.7435685067671</v>
      </c>
      <c r="AB43" s="24">
        <f t="shared" si="9"/>
        <v>1522.5679721915735</v>
      </c>
      <c r="AC43" s="24">
        <f t="shared" si="9"/>
        <v>1482.937568635537</v>
      </c>
      <c r="AD43" s="24">
        <f t="shared" si="9"/>
        <v>1654.9085860171631</v>
      </c>
      <c r="AE43" s="24">
        <f t="shared" si="9"/>
        <v>1700.6433342836631</v>
      </c>
      <c r="AF43" s="24">
        <f t="shared" si="9"/>
        <v>2020.1620709712754</v>
      </c>
      <c r="AG43" s="24">
        <f t="shared" si="9"/>
        <v>2280.976501692181</v>
      </c>
      <c r="AH43" s="24">
        <f t="shared" si="9"/>
        <v>2223.974971935937</v>
      </c>
      <c r="AI43" s="24">
        <f t="shared" si="9"/>
        <v>2189.7316953123022</v>
      </c>
      <c r="AJ43" s="24">
        <f t="shared" si="9"/>
        <v>2807.0759050463548</v>
      </c>
    </row>
    <row r="44" spans="1:36">
      <c r="A44" s="37"/>
      <c r="D44" t="str">
        <f>D25</f>
        <v>Waste</v>
      </c>
      <c r="E44" s="24">
        <f t="shared" ref="E44:AJ45" si="10">E25</f>
        <v>5635.9130049843052</v>
      </c>
      <c r="F44" s="24">
        <f t="shared" si="10"/>
        <v>5520.6146107880813</v>
      </c>
      <c r="G44" s="24">
        <f t="shared" si="10"/>
        <v>5439.9737099571312</v>
      </c>
      <c r="H44" s="24">
        <f t="shared" si="10"/>
        <v>5469.8682743209329</v>
      </c>
      <c r="I44" s="24">
        <f t="shared" si="10"/>
        <v>5503.3899053439309</v>
      </c>
      <c r="J44" s="24">
        <f t="shared" si="10"/>
        <v>5741.0440530400756</v>
      </c>
      <c r="K44" s="24">
        <f t="shared" si="10"/>
        <v>5803.490986059408</v>
      </c>
      <c r="L44" s="24">
        <f t="shared" si="10"/>
        <v>5887.2203398159481</v>
      </c>
      <c r="M44" s="24">
        <f t="shared" si="10"/>
        <v>5840.6557057626451</v>
      </c>
      <c r="N44" s="24">
        <f t="shared" si="10"/>
        <v>5911.3391265965965</v>
      </c>
      <c r="O44" s="24">
        <f t="shared" si="10"/>
        <v>6036.9051427727054</v>
      </c>
      <c r="P44" s="24">
        <f t="shared" si="10"/>
        <v>6141.5428672588741</v>
      </c>
      <c r="Q44" s="24">
        <f t="shared" si="10"/>
        <v>6208.9669899960827</v>
      </c>
      <c r="R44" s="24">
        <f t="shared" si="10"/>
        <v>6488.8015480262648</v>
      </c>
      <c r="S44" s="24">
        <f t="shared" si="10"/>
        <v>6609.4151693717449</v>
      </c>
      <c r="T44" s="24">
        <f t="shared" si="10"/>
        <v>6665.7081656604505</v>
      </c>
      <c r="U44" s="24">
        <f t="shared" si="10"/>
        <v>6425.3274599255255</v>
      </c>
      <c r="V44" s="24">
        <f t="shared" si="10"/>
        <v>6568.775510134401</v>
      </c>
      <c r="W44" s="24">
        <f t="shared" si="10"/>
        <v>6497.8968837199609</v>
      </c>
      <c r="X44" s="24">
        <f t="shared" si="10"/>
        <v>6472.9107757429038</v>
      </c>
      <c r="Y44" s="24">
        <f t="shared" si="10"/>
        <v>6536.8978618216324</v>
      </c>
      <c r="Z44" s="24">
        <f t="shared" si="10"/>
        <v>5988.1568118684336</v>
      </c>
      <c r="AA44" s="24">
        <f t="shared" si="10"/>
        <v>6220.8653174613155</v>
      </c>
      <c r="AB44" s="24">
        <f t="shared" si="10"/>
        <v>6504.3504630135649</v>
      </c>
      <c r="AC44" s="24">
        <f t="shared" si="10"/>
        <v>6481.4173892415356</v>
      </c>
      <c r="AD44" s="24">
        <f t="shared" si="10"/>
        <v>6474.3759132828473</v>
      </c>
      <c r="AE44" s="24">
        <f t="shared" si="10"/>
        <v>6499.4466083001571</v>
      </c>
      <c r="AF44" s="24">
        <f t="shared" si="10"/>
        <v>6546.4195548757489</v>
      </c>
      <c r="AG44" s="24">
        <f t="shared" si="10"/>
        <v>6501.068433230269</v>
      </c>
      <c r="AH44" s="24">
        <f t="shared" si="10"/>
        <v>6555.022615004772</v>
      </c>
      <c r="AI44" s="24">
        <f t="shared" si="10"/>
        <v>6537.6628181319475</v>
      </c>
      <c r="AJ44" s="24">
        <f t="shared" si="10"/>
        <v>6529.0736188232167</v>
      </c>
    </row>
    <row r="45" spans="1:36">
      <c r="A45" s="37"/>
      <c r="D45" t="s">
        <v>627</v>
      </c>
      <c r="E45" s="24">
        <f t="shared" si="10"/>
        <v>796.17103063599973</v>
      </c>
      <c r="F45" s="24">
        <f t="shared" si="10"/>
        <v>564.76273502903325</v>
      </c>
      <c r="G45" s="24">
        <f t="shared" si="10"/>
        <v>848.8069183623237</v>
      </c>
      <c r="H45" s="24">
        <f t="shared" si="10"/>
        <v>859.32833238903345</v>
      </c>
      <c r="I45" s="24">
        <f t="shared" si="10"/>
        <v>561.25599332903323</v>
      </c>
      <c r="J45" s="24">
        <f t="shared" si="10"/>
        <v>627.88566174652203</v>
      </c>
      <c r="K45" s="24">
        <f t="shared" si="10"/>
        <v>294.87637821095177</v>
      </c>
      <c r="L45" s="24">
        <f t="shared" si="10"/>
        <v>421.32747516552763</v>
      </c>
      <c r="M45" s="24">
        <f t="shared" si="10"/>
        <v>358.50869152512144</v>
      </c>
      <c r="N45" s="24">
        <f t="shared" si="10"/>
        <v>446.00515810339419</v>
      </c>
      <c r="O45" s="24">
        <f t="shared" si="10"/>
        <v>432.05792359870924</v>
      </c>
      <c r="P45" s="24">
        <f t="shared" si="10"/>
        <v>386.14350691987926</v>
      </c>
      <c r="Q45" s="24">
        <f t="shared" si="10"/>
        <v>329.86736852229876</v>
      </c>
      <c r="R45" s="24">
        <f t="shared" si="10"/>
        <v>400.05266322481998</v>
      </c>
      <c r="S45" s="24">
        <f t="shared" si="10"/>
        <v>467.45232848013944</v>
      </c>
      <c r="T45" s="24">
        <f t="shared" si="10"/>
        <v>381.85467215636533</v>
      </c>
      <c r="U45" s="24">
        <f t="shared" si="10"/>
        <v>470.444524146699</v>
      </c>
      <c r="V45" s="24">
        <f t="shared" si="10"/>
        <v>374.44084582291396</v>
      </c>
      <c r="W45" s="24">
        <f t="shared" si="10"/>
        <v>407.23695131263088</v>
      </c>
      <c r="X45" s="24">
        <f t="shared" si="10"/>
        <v>449.85173529918529</v>
      </c>
      <c r="Y45" s="24">
        <f t="shared" si="10"/>
        <v>502.5210579978214</v>
      </c>
      <c r="Z45" s="24">
        <f t="shared" si="10"/>
        <v>439.35289977872054</v>
      </c>
      <c r="AA45" s="24">
        <f t="shared" si="10"/>
        <v>402.47073722699963</v>
      </c>
      <c r="AB45" s="24">
        <f t="shared" si="10"/>
        <v>499.72994793265389</v>
      </c>
      <c r="AC45" s="24">
        <f t="shared" si="10"/>
        <v>624.42066758467013</v>
      </c>
      <c r="AD45" s="24">
        <f t="shared" si="10"/>
        <v>722.77223330299387</v>
      </c>
      <c r="AE45" s="24">
        <f t="shared" si="10"/>
        <v>877.58000205953726</v>
      </c>
      <c r="AF45" s="24">
        <f t="shared" si="10"/>
        <v>1014.5885678749577</v>
      </c>
      <c r="AG45" s="24">
        <f t="shared" si="10"/>
        <v>415.69636555015774</v>
      </c>
      <c r="AH45" s="24">
        <f t="shared" si="10"/>
        <v>461.7152477570217</v>
      </c>
      <c r="AI45" s="24">
        <f t="shared" si="10"/>
        <v>143.25610653480112</v>
      </c>
      <c r="AJ45" s="24">
        <f t="shared" si="10"/>
        <v>249.05403669402349</v>
      </c>
    </row>
    <row r="46" spans="1:36" s="59" customFormat="1" ht="15" thickBot="1">
      <c r="A46" s="38"/>
      <c r="C46" s="71"/>
    </row>
  </sheetData>
  <mergeCells count="3">
    <mergeCell ref="C22:C31"/>
    <mergeCell ref="B22:B31"/>
    <mergeCell ref="A22:A31"/>
  </mergeCells>
  <pageMargins left="0.7" right="0.7" top="0.75" bottom="0.75" header="0.3" footer="0.3"/>
  <legacyDrawing r:id="rId1"/>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138160-25F0-432B-990D-F412453B8717}">
  <dimension ref="A1:AJ46"/>
  <sheetViews>
    <sheetView zoomScale="56" zoomScaleNormal="56" workbookViewId="0">
      <selection activeCell="J16" sqref="J16"/>
    </sheetView>
  </sheetViews>
  <sheetFormatPr defaultRowHeight="14.4"/>
  <cols>
    <col min="1" max="1" width="35.5546875" bestFit="1" customWidth="1"/>
    <col min="2" max="2" width="24.33203125" bestFit="1" customWidth="1"/>
    <col min="3" max="3" width="11.33203125" style="32" customWidth="1"/>
    <col min="4" max="4" width="13.21875" customWidth="1"/>
    <col min="5" max="5" width="15.44140625" bestFit="1" customWidth="1"/>
  </cols>
  <sheetData>
    <row r="1" spans="1:5">
      <c r="B1">
        <v>1000</v>
      </c>
    </row>
    <row r="3" spans="1:5" ht="15" thickBot="1">
      <c r="B3" t="s">
        <v>167</v>
      </c>
    </row>
    <row r="4" spans="1:5" ht="29.4" thickBot="1">
      <c r="A4" s="67" t="s">
        <v>184</v>
      </c>
      <c r="B4" s="67">
        <v>2019</v>
      </c>
      <c r="C4" s="140" t="s">
        <v>546</v>
      </c>
      <c r="D4" s="62" t="s">
        <v>547</v>
      </c>
      <c r="E4" s="67" t="s">
        <v>545</v>
      </c>
    </row>
    <row r="5" spans="1:5">
      <c r="A5" s="16" t="s">
        <v>548</v>
      </c>
      <c r="B5" s="136">
        <f t="shared" ref="B5:B6" si="0">AH35/$B$1</f>
        <v>1.7472446891377624</v>
      </c>
      <c r="C5" s="138">
        <f t="shared" ref="C5:C15" si="1">B5/$B$16</f>
        <v>9.7180026016811596E-2</v>
      </c>
      <c r="D5" s="105">
        <v>0.1</v>
      </c>
      <c r="E5" s="105">
        <v>1</v>
      </c>
    </row>
    <row r="6" spans="1:5">
      <c r="A6" s="16" t="s">
        <v>549</v>
      </c>
      <c r="B6" s="136">
        <f t="shared" si="0"/>
        <v>1.2045497352465762</v>
      </c>
      <c r="C6" s="138">
        <f t="shared" si="1"/>
        <v>6.6995868030122405E-2</v>
      </c>
      <c r="D6" s="105">
        <v>0.1</v>
      </c>
      <c r="E6" s="105">
        <v>1</v>
      </c>
    </row>
    <row r="7" spans="1:5">
      <c r="A7" s="16" t="s">
        <v>550</v>
      </c>
      <c r="B7" s="136">
        <f>AH37/$B$1</f>
        <v>0.61897835740463991</v>
      </c>
      <c r="C7" s="138">
        <f t="shared" si="1"/>
        <v>3.4426965639317776E-2</v>
      </c>
      <c r="D7" s="105">
        <v>0.1</v>
      </c>
      <c r="E7" s="105">
        <v>1</v>
      </c>
    </row>
    <row r="8" spans="1:5">
      <c r="A8" s="16" t="s">
        <v>559</v>
      </c>
      <c r="B8" s="136">
        <f t="shared" ref="B8:B15" si="2">AH38/$B$1</f>
        <v>5.6249972797836234</v>
      </c>
      <c r="C8" s="138">
        <f t="shared" si="1"/>
        <v>0.31285679984732068</v>
      </c>
      <c r="D8" s="105">
        <v>0.1</v>
      </c>
      <c r="E8" s="105">
        <v>1</v>
      </c>
    </row>
    <row r="9" spans="1:5">
      <c r="A9" s="16" t="s">
        <v>551</v>
      </c>
      <c r="B9" s="136">
        <f t="shared" si="2"/>
        <v>4.9884150951667445</v>
      </c>
      <c r="C9" s="138">
        <f t="shared" si="1"/>
        <v>0.27745072670399035</v>
      </c>
      <c r="D9" s="105">
        <v>0.1</v>
      </c>
      <c r="E9" s="105">
        <v>1</v>
      </c>
    </row>
    <row r="10" spans="1:5">
      <c r="A10" s="16" t="s">
        <v>552</v>
      </c>
      <c r="B10" s="136">
        <f t="shared" si="2"/>
        <v>1.1164391902064372</v>
      </c>
      <c r="C10" s="138">
        <f t="shared" si="1"/>
        <v>6.2095246432822465E-2</v>
      </c>
      <c r="D10" s="105">
        <v>0.1</v>
      </c>
      <c r="E10" s="105">
        <v>1</v>
      </c>
    </row>
    <row r="11" spans="1:5">
      <c r="A11" s="16" t="s">
        <v>553</v>
      </c>
      <c r="B11" s="136">
        <f t="shared" si="2"/>
        <v>1.8078504207658082</v>
      </c>
      <c r="C11" s="138">
        <f t="shared" si="1"/>
        <v>0.10055085702462416</v>
      </c>
      <c r="D11" s="105">
        <v>0.1</v>
      </c>
      <c r="E11" s="105">
        <v>1</v>
      </c>
    </row>
    <row r="12" spans="1:5">
      <c r="A12" s="16" t="s">
        <v>554</v>
      </c>
      <c r="B12" s="136">
        <f t="shared" si="2"/>
        <v>7.7829056561033713E-2</v>
      </c>
      <c r="C12" s="138">
        <f t="shared" si="1"/>
        <v>4.3287753504047503E-3</v>
      </c>
      <c r="D12" s="105">
        <v>0.1</v>
      </c>
      <c r="E12" s="105">
        <v>1</v>
      </c>
    </row>
    <row r="13" spans="1:5">
      <c r="A13" s="16" t="s">
        <v>555</v>
      </c>
      <c r="B13" s="136">
        <f t="shared" si="2"/>
        <v>0.24128801490558865</v>
      </c>
      <c r="C13" s="138">
        <f t="shared" si="1"/>
        <v>1.3420201367240286E-2</v>
      </c>
      <c r="D13" s="105">
        <v>0.1</v>
      </c>
      <c r="E13" s="105">
        <v>1</v>
      </c>
    </row>
    <row r="14" spans="1:5">
      <c r="A14" s="16" t="s">
        <v>556</v>
      </c>
      <c r="B14" s="136">
        <f t="shared" si="2"/>
        <v>0.47404217659517556</v>
      </c>
      <c r="C14" s="138">
        <f t="shared" si="1"/>
        <v>2.6365758236940873E-2</v>
      </c>
      <c r="D14" s="105">
        <v>0.1</v>
      </c>
      <c r="E14" s="105">
        <v>1</v>
      </c>
    </row>
    <row r="15" spans="1:5">
      <c r="A15" s="16" t="s">
        <v>557</v>
      </c>
      <c r="B15" s="136">
        <f t="shared" si="2"/>
        <v>7.7829056561033713E-2</v>
      </c>
      <c r="C15" s="138">
        <f t="shared" si="1"/>
        <v>4.3287753504047503E-3</v>
      </c>
      <c r="D15" s="105">
        <v>0.1</v>
      </c>
      <c r="E15" s="105">
        <v>1</v>
      </c>
    </row>
    <row r="16" spans="1:5">
      <c r="A16" s="16" t="s">
        <v>558</v>
      </c>
      <c r="B16" s="136">
        <f>SUM(B5:B15)</f>
        <v>17.979463072334422</v>
      </c>
      <c r="C16" s="138">
        <f>B16/$B$16</f>
        <v>1</v>
      </c>
      <c r="D16" s="105"/>
      <c r="E16" s="105">
        <v>1</v>
      </c>
    </row>
    <row r="17" spans="1:36" ht="15" thickBot="1">
      <c r="A17" s="17"/>
      <c r="B17" s="57"/>
      <c r="C17" s="139">
        <f>SUM(C5:C15)</f>
        <v>1.0000000000000002</v>
      </c>
      <c r="D17" s="57"/>
      <c r="E17" s="57"/>
    </row>
    <row r="19" spans="1:36">
      <c r="H19" s="35"/>
    </row>
    <row r="20" spans="1:36" ht="15" thickBot="1">
      <c r="H20" s="35"/>
    </row>
    <row r="21" spans="1:36" s="98" customFormat="1">
      <c r="A21" s="89"/>
      <c r="B21" s="90"/>
      <c r="C21" s="90"/>
      <c r="D21" s="90"/>
      <c r="E21" s="91" t="s">
        <v>633</v>
      </c>
      <c r="F21" s="91" t="s">
        <v>634</v>
      </c>
      <c r="G21" s="91" t="s">
        <v>635</v>
      </c>
      <c r="H21" s="91" t="s">
        <v>636</v>
      </c>
      <c r="I21" s="91" t="s">
        <v>637</v>
      </c>
      <c r="J21" s="91" t="s">
        <v>638</v>
      </c>
      <c r="K21" s="91" t="s">
        <v>639</v>
      </c>
      <c r="L21" s="91" t="s">
        <v>640</v>
      </c>
      <c r="M21" s="91" t="s">
        <v>641</v>
      </c>
      <c r="N21" s="91" t="s">
        <v>642</v>
      </c>
      <c r="O21" s="91" t="s">
        <v>643</v>
      </c>
      <c r="P21" s="91" t="s">
        <v>644</v>
      </c>
      <c r="Q21" s="91" t="s">
        <v>645</v>
      </c>
      <c r="R21" s="91" t="s">
        <v>646</v>
      </c>
      <c r="S21" s="91" t="s">
        <v>647</v>
      </c>
      <c r="T21" s="91" t="s">
        <v>648</v>
      </c>
      <c r="U21" s="91" t="s">
        <v>649</v>
      </c>
      <c r="V21" s="91" t="s">
        <v>650</v>
      </c>
      <c r="W21" s="91" t="s">
        <v>651</v>
      </c>
      <c r="X21" s="91" t="s">
        <v>652</v>
      </c>
      <c r="Y21" s="91" t="s">
        <v>43</v>
      </c>
      <c r="Z21" s="91" t="s">
        <v>44</v>
      </c>
      <c r="AA21" s="91" t="s">
        <v>45</v>
      </c>
      <c r="AB21" s="91" t="s">
        <v>46</v>
      </c>
      <c r="AC21" s="91" t="s">
        <v>47</v>
      </c>
      <c r="AD21" s="91" t="s">
        <v>48</v>
      </c>
      <c r="AE21" s="91" t="s">
        <v>49</v>
      </c>
      <c r="AF21" s="91" t="s">
        <v>50</v>
      </c>
      <c r="AG21" s="91" t="s">
        <v>51</v>
      </c>
      <c r="AH21" s="91" t="s">
        <v>52</v>
      </c>
      <c r="AI21" s="91" t="s">
        <v>653</v>
      </c>
      <c r="AJ21" s="91" t="s">
        <v>654</v>
      </c>
    </row>
    <row r="22" spans="1:36" s="99" customFormat="1" ht="14.4" customHeight="1">
      <c r="A22" s="167" t="s">
        <v>655</v>
      </c>
      <c r="B22" s="166" t="s">
        <v>656</v>
      </c>
      <c r="C22" s="166" t="s">
        <v>37</v>
      </c>
      <c r="D22" s="84" t="s">
        <v>657</v>
      </c>
      <c r="E22" s="85">
        <v>1951.30178836969</v>
      </c>
      <c r="F22" s="85">
        <v>1832.5401680887794</v>
      </c>
      <c r="G22" s="85">
        <v>1947.3588407883883</v>
      </c>
      <c r="H22" s="85">
        <v>1838.7424992367617</v>
      </c>
      <c r="I22" s="85">
        <v>1855.1371385715909</v>
      </c>
      <c r="J22" s="85">
        <v>1855.0237545777554</v>
      </c>
      <c r="K22" s="85">
        <v>1793.7913745755475</v>
      </c>
      <c r="L22" s="85">
        <v>1743.3414077128393</v>
      </c>
      <c r="M22" s="85">
        <v>1783.3096383162692</v>
      </c>
      <c r="N22" s="85">
        <v>1799.0075500712978</v>
      </c>
      <c r="O22" s="85">
        <v>1892.1589242549976</v>
      </c>
      <c r="P22" s="85">
        <v>1867.7102640055148</v>
      </c>
      <c r="Q22" s="85">
        <v>1928.0019103832528</v>
      </c>
      <c r="R22" s="85">
        <v>1832.8302165940402</v>
      </c>
      <c r="S22" s="85">
        <v>1781.473809774056</v>
      </c>
      <c r="T22" s="85">
        <v>1798.7348016163603</v>
      </c>
      <c r="U22" s="85">
        <v>1797.9279383038797</v>
      </c>
      <c r="V22" s="85">
        <v>1858.8856650341465</v>
      </c>
      <c r="W22" s="85">
        <v>1781.5523478953276</v>
      </c>
      <c r="X22" s="85">
        <v>1790.4829078750456</v>
      </c>
      <c r="Y22" s="85">
        <v>1758.2892057669023</v>
      </c>
      <c r="Z22" s="85">
        <v>1740.6067665278638</v>
      </c>
      <c r="AA22" s="85">
        <v>1724.5823001830738</v>
      </c>
      <c r="AB22" s="85">
        <v>1709.1936056152908</v>
      </c>
      <c r="AC22" s="85">
        <v>1756.0072703286226</v>
      </c>
      <c r="AD22" s="85">
        <v>1799.5020894340275</v>
      </c>
      <c r="AE22" s="85">
        <v>1822.1663661751404</v>
      </c>
      <c r="AF22" s="85">
        <v>1787.8424126832908</v>
      </c>
      <c r="AG22" s="85">
        <v>1787.5753061418311</v>
      </c>
      <c r="AH22" s="85">
        <v>1807.8504207658082</v>
      </c>
      <c r="AI22" s="85">
        <v>1812.9943309678288</v>
      </c>
      <c r="AJ22" s="85">
        <v>1813.4704783226002</v>
      </c>
    </row>
    <row r="23" spans="1:36" s="99" customFormat="1">
      <c r="A23" s="167"/>
      <c r="B23" s="166"/>
      <c r="C23" s="166"/>
      <c r="D23" s="84" t="s">
        <v>620</v>
      </c>
      <c r="E23" s="85">
        <v>2737.2145418608457</v>
      </c>
      <c r="F23" s="85">
        <v>2593.3528350411489</v>
      </c>
      <c r="G23" s="85">
        <v>2635.3084932536599</v>
      </c>
      <c r="H23" s="85">
        <v>3185.1274536897977</v>
      </c>
      <c r="I23" s="85">
        <v>3569.7195430354327</v>
      </c>
      <c r="J23" s="85">
        <v>3988.8887997326738</v>
      </c>
      <c r="K23" s="85">
        <v>4530.0604107523304</v>
      </c>
      <c r="L23" s="85">
        <v>4737.7379182630502</v>
      </c>
      <c r="M23" s="85">
        <v>3939.8972367947663</v>
      </c>
      <c r="N23" s="85">
        <v>3729.6896720763525</v>
      </c>
      <c r="O23" s="85">
        <v>3676.0791434352668</v>
      </c>
      <c r="P23" s="85">
        <v>3837.1270466276883</v>
      </c>
      <c r="Q23" s="85">
        <v>3904.1683523214833</v>
      </c>
      <c r="R23" s="85">
        <v>3953.6664245965358</v>
      </c>
      <c r="S23" s="85">
        <v>4132.1372112914378</v>
      </c>
      <c r="T23" s="85">
        <v>4401.3384867194845</v>
      </c>
      <c r="U23" s="85">
        <v>4637.3469390128294</v>
      </c>
      <c r="V23" s="85">
        <v>5239.9471816151608</v>
      </c>
      <c r="W23" s="85">
        <v>6159.0796784782906</v>
      </c>
      <c r="X23" s="85">
        <v>5158.7644329653285</v>
      </c>
      <c r="Y23" s="85">
        <v>5299.2193684821223</v>
      </c>
      <c r="Z23" s="85">
        <v>5649.4769693908693</v>
      </c>
      <c r="AA23" s="85">
        <v>5668.0601255833926</v>
      </c>
      <c r="AB23" s="85">
        <v>5367.2705288467832</v>
      </c>
      <c r="AC23" s="85">
        <v>5383.263647751578</v>
      </c>
      <c r="AD23" s="85">
        <v>5353.6488843635552</v>
      </c>
      <c r="AE23" s="85">
        <v>5726.8181847522819</v>
      </c>
      <c r="AF23" s="85">
        <v>5856.2845307160715</v>
      </c>
      <c r="AG23" s="85">
        <v>5835.0061166678179</v>
      </c>
      <c r="AH23" s="85">
        <v>5624.9972797836235</v>
      </c>
      <c r="AI23" s="85">
        <v>4575.4879538011801</v>
      </c>
      <c r="AJ23" s="85">
        <v>5205.4569146375825</v>
      </c>
    </row>
    <row r="24" spans="1:36" s="99" customFormat="1">
      <c r="A24" s="167"/>
      <c r="B24" s="166"/>
      <c r="C24" s="166"/>
      <c r="D24" s="84" t="s">
        <v>658</v>
      </c>
      <c r="E24" s="85">
        <v>4462.9556177919249</v>
      </c>
      <c r="F24" s="85">
        <v>4133.2862123597552</v>
      </c>
      <c r="G24" s="85">
        <v>3632.9955165552101</v>
      </c>
      <c r="H24" s="85">
        <v>3387.2750436438714</v>
      </c>
      <c r="I24" s="85">
        <v>3732.1857297668562</v>
      </c>
      <c r="J24" s="85">
        <v>3686.8483946587548</v>
      </c>
      <c r="K24" s="85">
        <v>3579.2122590893314</v>
      </c>
      <c r="L24" s="85">
        <v>3397.4379417635969</v>
      </c>
      <c r="M24" s="85">
        <v>3356.6902836339232</v>
      </c>
      <c r="N24" s="85">
        <v>3395.6536457673465</v>
      </c>
      <c r="O24" s="85">
        <v>3434.56231320596</v>
      </c>
      <c r="P24" s="85">
        <v>3409.6129940254982</v>
      </c>
      <c r="Q24" s="85">
        <v>3448.3710518150733</v>
      </c>
      <c r="R24" s="85">
        <v>3446.3319372040687</v>
      </c>
      <c r="S24" s="85">
        <v>3647.2567639160889</v>
      </c>
      <c r="T24" s="85">
        <v>3855.7350440206401</v>
      </c>
      <c r="U24" s="85">
        <v>4038.7848921599398</v>
      </c>
      <c r="V24" s="85">
        <v>3811.5949164539334</v>
      </c>
      <c r="W24" s="85">
        <v>3657.1294924740505</v>
      </c>
      <c r="X24" s="85">
        <v>2942.855805516192</v>
      </c>
      <c r="Y24" s="85">
        <v>2918.7056563784504</v>
      </c>
      <c r="Z24" s="85">
        <v>2729.3821252164198</v>
      </c>
      <c r="AA24" s="85">
        <v>2686.1599466711696</v>
      </c>
      <c r="AB24" s="85">
        <v>2746.3492717366207</v>
      </c>
      <c r="AC24" s="85">
        <v>2790.3653082748124</v>
      </c>
      <c r="AD24" s="85">
        <v>2712.5621813205107</v>
      </c>
      <c r="AE24" s="85">
        <v>2732.1226484033859</v>
      </c>
      <c r="AF24" s="85">
        <v>2865.0428362518701</v>
      </c>
      <c r="AG24" s="85">
        <v>2985.0970609812525</v>
      </c>
      <c r="AH24" s="85">
        <v>2951.7944243843385</v>
      </c>
      <c r="AI24" s="85">
        <v>2851.4909160534175</v>
      </c>
      <c r="AJ24" s="85">
        <v>2843.6905228040359</v>
      </c>
    </row>
    <row r="25" spans="1:36" s="99" customFormat="1">
      <c r="A25" s="167"/>
      <c r="B25" s="166"/>
      <c r="C25" s="166"/>
      <c r="D25" s="84" t="s">
        <v>626</v>
      </c>
      <c r="E25" s="85">
        <v>773.36420350414278</v>
      </c>
      <c r="F25" s="85">
        <v>766.56680439162335</v>
      </c>
      <c r="G25" s="85">
        <v>732.75201820149141</v>
      </c>
      <c r="H25" s="85">
        <v>711.25198763134551</v>
      </c>
      <c r="I25" s="85">
        <v>716.56732648900652</v>
      </c>
      <c r="J25" s="85">
        <v>721.76206263972313</v>
      </c>
      <c r="K25" s="85">
        <v>728.73002644292069</v>
      </c>
      <c r="L25" s="85">
        <v>771.72286179998559</v>
      </c>
      <c r="M25" s="85">
        <v>807.099454991063</v>
      </c>
      <c r="N25" s="85">
        <v>831.59569844384828</v>
      </c>
      <c r="O25" s="85">
        <v>862.39176506222009</v>
      </c>
      <c r="P25" s="85">
        <v>878.90877080044629</v>
      </c>
      <c r="Q25" s="85">
        <v>871.87290788648932</v>
      </c>
      <c r="R25" s="85">
        <v>887.53049941864754</v>
      </c>
      <c r="S25" s="85">
        <v>888.33268875463148</v>
      </c>
      <c r="T25" s="85">
        <v>849.2946287993741</v>
      </c>
      <c r="U25" s="85">
        <v>809.61687166085528</v>
      </c>
      <c r="V25" s="85">
        <v>749.25640803870078</v>
      </c>
      <c r="W25" s="85">
        <v>673.04739227375978</v>
      </c>
      <c r="X25" s="85">
        <v>610.18648303671932</v>
      </c>
      <c r="Y25" s="85">
        <v>599.13116975703122</v>
      </c>
      <c r="Z25" s="85">
        <v>605.55693424703907</v>
      </c>
      <c r="AA25" s="85">
        <v>589.02037272979226</v>
      </c>
      <c r="AB25" s="85">
        <v>566.92626267342825</v>
      </c>
      <c r="AC25" s="85">
        <v>534.13371267764569</v>
      </c>
      <c r="AD25" s="85">
        <v>542.48817407652473</v>
      </c>
      <c r="AE25" s="85">
        <v>537.75799826717798</v>
      </c>
      <c r="AF25" s="85">
        <v>524.21043385265739</v>
      </c>
      <c r="AG25" s="85">
        <v>483.65489920686434</v>
      </c>
      <c r="AH25" s="85">
        <v>474.04217659517553</v>
      </c>
      <c r="AI25" s="85">
        <v>451.11811498450624</v>
      </c>
      <c r="AJ25" s="85">
        <v>428.77043937381882</v>
      </c>
    </row>
    <row r="26" spans="1:36" s="99" customFormat="1">
      <c r="A26" s="167"/>
      <c r="B26" s="166"/>
      <c r="C26" s="166"/>
      <c r="D26" s="84" t="s">
        <v>659</v>
      </c>
      <c r="E26" s="85">
        <v>49.247693431999998</v>
      </c>
      <c r="F26" s="85">
        <v>21.330211168000002</v>
      </c>
      <c r="G26" s="85">
        <v>33.751922377600003</v>
      </c>
      <c r="H26" s="85">
        <v>48.181182873600001</v>
      </c>
      <c r="I26" s="85">
        <v>53.827415241600001</v>
      </c>
      <c r="J26" s="85">
        <v>57.591570153599996</v>
      </c>
      <c r="K26" s="85">
        <v>53.231424047199987</v>
      </c>
      <c r="L26" s="85">
        <v>56.073361005759999</v>
      </c>
      <c r="M26" s="85">
        <v>50.110312266000008</v>
      </c>
      <c r="N26" s="85">
        <v>60.085322782799985</v>
      </c>
      <c r="O26" s="85">
        <v>69.291818338399992</v>
      </c>
      <c r="P26" s="85">
        <v>78.456437670604004</v>
      </c>
      <c r="Q26" s="85">
        <v>80.882843294836803</v>
      </c>
      <c r="R26" s="85">
        <v>77.109497571259993</v>
      </c>
      <c r="S26" s="85">
        <v>57.682066711275993</v>
      </c>
      <c r="T26" s="85">
        <v>61.350960272840553</v>
      </c>
      <c r="U26" s="85">
        <v>71.036422583422251</v>
      </c>
      <c r="V26" s="85">
        <v>93.578757505797185</v>
      </c>
      <c r="W26" s="85">
        <v>103.95161096563375</v>
      </c>
      <c r="X26" s="85">
        <v>77.908546102387845</v>
      </c>
      <c r="Y26" s="85">
        <v>73.303808346601841</v>
      </c>
      <c r="Z26" s="85">
        <v>68.797431095462159</v>
      </c>
      <c r="AA26" s="85">
        <v>66.32778474167776</v>
      </c>
      <c r="AB26" s="85">
        <v>73.069326589950322</v>
      </c>
      <c r="AC26" s="85">
        <v>72.107236825604943</v>
      </c>
      <c r="AD26" s="85">
        <v>74.719980665164783</v>
      </c>
      <c r="AE26" s="85">
        <v>61.050828517728</v>
      </c>
      <c r="AF26" s="85">
        <v>74.242826978132399</v>
      </c>
      <c r="AG26" s="85">
        <v>102.20117855408945</v>
      </c>
      <c r="AH26" s="85">
        <v>77.82905656103371</v>
      </c>
      <c r="AI26" s="85">
        <v>26.15753281411984</v>
      </c>
      <c r="AJ26" s="85">
        <v>26.77814785523584</v>
      </c>
    </row>
    <row r="27" spans="1:36" s="99" customFormat="1">
      <c r="A27" s="167"/>
      <c r="B27" s="166"/>
      <c r="C27" s="166"/>
      <c r="D27" s="84" t="s">
        <v>660</v>
      </c>
      <c r="E27" s="85"/>
      <c r="F27" s="85"/>
      <c r="G27" s="85"/>
      <c r="H27" s="85"/>
      <c r="I27" s="85"/>
      <c r="J27" s="85"/>
      <c r="K27" s="85"/>
      <c r="L27" s="85"/>
      <c r="M27" s="85"/>
      <c r="N27" s="85"/>
      <c r="O27" s="85"/>
      <c r="P27" s="85"/>
      <c r="Q27" s="85"/>
      <c r="R27" s="85"/>
      <c r="S27" s="85"/>
      <c r="T27" s="85">
        <v>68.750880000000009</v>
      </c>
      <c r="U27" s="85">
        <v>94.191830640000006</v>
      </c>
      <c r="V27" s="85">
        <v>158.56296708000002</v>
      </c>
      <c r="W27" s="85">
        <v>213.84150910776583</v>
      </c>
      <c r="X27" s="85">
        <v>105.19872965150401</v>
      </c>
      <c r="Y27" s="85">
        <v>60.015676315824003</v>
      </c>
      <c r="Z27" s="85">
        <v>105.80760432</v>
      </c>
      <c r="AA27" s="85">
        <v>163.72998940453923</v>
      </c>
      <c r="AB27" s="85">
        <v>201.99633552000003</v>
      </c>
      <c r="AC27" s="85">
        <v>186.16649510688626</v>
      </c>
      <c r="AD27" s="85">
        <v>208.40891760000005</v>
      </c>
      <c r="AE27" s="85">
        <v>400.15474066512013</v>
      </c>
      <c r="AF27" s="85">
        <v>504.36561204719999</v>
      </c>
      <c r="AG27" s="85">
        <v>733.92963647760018</v>
      </c>
      <c r="AH27" s="85">
        <v>618.97835740463995</v>
      </c>
      <c r="AI27" s="85">
        <v>381.90217209911998</v>
      </c>
      <c r="AJ27" s="85">
        <v>282.84982465104002</v>
      </c>
    </row>
    <row r="28" spans="1:36" s="99" customFormat="1">
      <c r="A28" s="167"/>
      <c r="B28" s="166"/>
      <c r="C28" s="166"/>
      <c r="D28" s="84" t="s">
        <v>661</v>
      </c>
      <c r="E28" s="85">
        <v>6935.201106040452</v>
      </c>
      <c r="F28" s="85">
        <v>5952.1994165062897</v>
      </c>
      <c r="G28" s="85">
        <v>6534.6529082810266</v>
      </c>
      <c r="H28" s="85">
        <v>6277.6726828183109</v>
      </c>
      <c r="I28" s="85">
        <v>6038.7555225087672</v>
      </c>
      <c r="J28" s="85">
        <v>6255.7730084218456</v>
      </c>
      <c r="K28" s="85">
        <v>5838.7480534590759</v>
      </c>
      <c r="L28" s="85">
        <v>6294.5624731980233</v>
      </c>
      <c r="M28" s="85">
        <v>6530.9882563193942</v>
      </c>
      <c r="N28" s="85">
        <v>5808.4573626038309</v>
      </c>
      <c r="O28" s="85">
        <v>6107.7919340314156</v>
      </c>
      <c r="P28" s="85">
        <v>6816.9090511029226</v>
      </c>
      <c r="Q28" s="85">
        <v>7117.163290042784</v>
      </c>
      <c r="R28" s="85">
        <v>6874.0346397760914</v>
      </c>
      <c r="S28" s="85">
        <v>7006.1722217516281</v>
      </c>
      <c r="T28" s="85">
        <v>7018.8834252639799</v>
      </c>
      <c r="U28" s="85">
        <v>7086.1287190703006</v>
      </c>
      <c r="V28" s="85">
        <v>7314.7870590678267</v>
      </c>
      <c r="W28" s="85">
        <v>7069.902433668818</v>
      </c>
      <c r="X28" s="85">
        <v>6777.5044821686406</v>
      </c>
      <c r="Y28" s="85">
        <v>6910.2216082163914</v>
      </c>
      <c r="Z28" s="85">
        <v>6938.831015638486</v>
      </c>
      <c r="AA28" s="85">
        <v>6615.7477261413433</v>
      </c>
      <c r="AB28" s="85">
        <v>6274.1469202236876</v>
      </c>
      <c r="AC28" s="85">
        <v>4841.0254662587186</v>
      </c>
      <c r="AD28" s="85">
        <v>4966.6324080721852</v>
      </c>
      <c r="AE28" s="85">
        <v>5363.9448025813972</v>
      </c>
      <c r="AF28" s="85">
        <v>5361.6203002447673</v>
      </c>
      <c r="AG28" s="85">
        <v>5226.7593807760886</v>
      </c>
      <c r="AH28" s="85">
        <v>4988.4150951667443</v>
      </c>
      <c r="AI28" s="85">
        <v>4926.0853305843057</v>
      </c>
      <c r="AJ28" s="85">
        <v>4557.0655346387575</v>
      </c>
    </row>
    <row r="29" spans="1:36" s="99" customFormat="1">
      <c r="A29" s="167"/>
      <c r="B29" s="166"/>
      <c r="C29" s="166"/>
      <c r="D29" s="84" t="s">
        <v>662</v>
      </c>
      <c r="E29" s="85">
        <v>1722.6816391136972</v>
      </c>
      <c r="F29" s="85">
        <v>1981.25817583147</v>
      </c>
      <c r="G29" s="85">
        <v>1755.8855513053315</v>
      </c>
      <c r="H29" s="85">
        <v>2061.4808899549444</v>
      </c>
      <c r="I29" s="85">
        <v>1940.0279483905369</v>
      </c>
      <c r="J29" s="85">
        <v>2107.6965578352701</v>
      </c>
      <c r="K29" s="85">
        <v>2735.2438189793675</v>
      </c>
      <c r="L29" s="85">
        <v>2864.5099405079645</v>
      </c>
      <c r="M29" s="85">
        <v>2939.5916876519823</v>
      </c>
      <c r="N29" s="85">
        <v>3162.0484631551149</v>
      </c>
      <c r="O29" s="85">
        <v>2534.5965147855932</v>
      </c>
      <c r="P29" s="85">
        <v>2967.0265322488631</v>
      </c>
      <c r="Q29" s="85">
        <v>2788.4452245664911</v>
      </c>
      <c r="R29" s="85">
        <v>2723.4124296344348</v>
      </c>
      <c r="S29" s="85">
        <v>2674.9681271342647</v>
      </c>
      <c r="T29" s="85">
        <v>2459.3313218475241</v>
      </c>
      <c r="U29" s="85">
        <v>2202.3761513197965</v>
      </c>
      <c r="V29" s="85">
        <v>1785.5741161367912</v>
      </c>
      <c r="W29" s="85">
        <v>2134.9197835746236</v>
      </c>
      <c r="X29" s="85">
        <v>2055.4875564416034</v>
      </c>
      <c r="Y29" s="85">
        <v>2075.8804845058794</v>
      </c>
      <c r="Z29" s="85">
        <v>1824.4142769748028</v>
      </c>
      <c r="AA29" s="85">
        <v>1563.3098880713653</v>
      </c>
      <c r="AB29" s="85">
        <v>1485.5569160146802</v>
      </c>
      <c r="AC29" s="85">
        <v>1174.5970207572245</v>
      </c>
      <c r="AD29" s="85">
        <v>1292.9718189182831</v>
      </c>
      <c r="AE29" s="85">
        <v>1363.805987239112</v>
      </c>
      <c r="AF29" s="85">
        <v>1231.7147858045232</v>
      </c>
      <c r="AG29" s="85">
        <v>1127.3723945790648</v>
      </c>
      <c r="AH29" s="85">
        <v>1116.4391902064372</v>
      </c>
      <c r="AI29" s="85">
        <v>1122.1105684777567</v>
      </c>
      <c r="AJ29" s="85">
        <v>1020.6570749739565</v>
      </c>
    </row>
    <row r="30" spans="1:36" s="99" customFormat="1">
      <c r="A30" s="167"/>
      <c r="B30" s="166"/>
      <c r="C30" s="166"/>
      <c r="D30" s="84" t="s">
        <v>663</v>
      </c>
      <c r="E30" s="85">
        <v>-4394.5581232007435</v>
      </c>
      <c r="F30" s="85">
        <v>-4747.5766654939371</v>
      </c>
      <c r="G30" s="85">
        <v>-4863.6856741098691</v>
      </c>
      <c r="H30" s="85">
        <v>-4863.8076990411182</v>
      </c>
      <c r="I30" s="85">
        <v>-5050.254886022497</v>
      </c>
      <c r="J30" s="85">
        <v>-5135.9959870950479</v>
      </c>
      <c r="K30" s="85">
        <v>-5709.28029293495</v>
      </c>
      <c r="L30" s="85">
        <v>-5920.8391919617343</v>
      </c>
      <c r="M30" s="85">
        <v>-6064.3790316552668</v>
      </c>
      <c r="N30" s="85">
        <v>-6101.2971415012262</v>
      </c>
      <c r="O30" s="85">
        <v>-6200.7536550796876</v>
      </c>
      <c r="P30" s="85">
        <v>-6249.0740858563449</v>
      </c>
      <c r="Q30" s="85">
        <v>-7365.6503231256602</v>
      </c>
      <c r="R30" s="85">
        <v>-7059.5340575506125</v>
      </c>
      <c r="S30" s="85">
        <v>-7185.2344073416789</v>
      </c>
      <c r="T30" s="85">
        <v>-7224.4869183189685</v>
      </c>
      <c r="U30" s="85">
        <v>-7241.7343917106773</v>
      </c>
      <c r="V30" s="85">
        <v>-7555.8921512813713</v>
      </c>
      <c r="W30" s="85">
        <v>-7304.7204193370599</v>
      </c>
      <c r="X30" s="85">
        <v>-7239.1212059792124</v>
      </c>
      <c r="Y30" s="85">
        <v>-7166.7741060353901</v>
      </c>
      <c r="Z30" s="85">
        <v>-7067.6964110575445</v>
      </c>
      <c r="AA30" s="85">
        <v>-7006.86537319538</v>
      </c>
      <c r="AB30" s="85">
        <v>-5307.3284190618997</v>
      </c>
      <c r="AC30" s="85">
        <v>709.02557913902501</v>
      </c>
      <c r="AD30" s="85">
        <v>808.44088496138318</v>
      </c>
      <c r="AE30" s="85">
        <v>956.73457774683845</v>
      </c>
      <c r="AF30" s="85">
        <v>949.47003625357672</v>
      </c>
      <c r="AG30" s="85">
        <v>1046.228590547508</v>
      </c>
      <c r="AH30" s="85">
        <v>-3344.8204725596634</v>
      </c>
      <c r="AI30" s="85">
        <v>-3142.7300405020183</v>
      </c>
      <c r="AJ30" s="85">
        <v>-3105.7592363157514</v>
      </c>
    </row>
    <row r="31" spans="1:36" s="99" customFormat="1">
      <c r="A31" s="167"/>
      <c r="B31" s="166"/>
      <c r="C31" s="166"/>
      <c r="D31" s="84" t="s">
        <v>625</v>
      </c>
      <c r="E31" s="85">
        <v>214.9288864623783</v>
      </c>
      <c r="F31" s="85">
        <v>188.61792702950007</v>
      </c>
      <c r="G31" s="85">
        <v>193.30600763022287</v>
      </c>
      <c r="H31" s="85">
        <v>206.26522518643972</v>
      </c>
      <c r="I31" s="85">
        <v>229.94906356121797</v>
      </c>
      <c r="J31" s="85">
        <v>247.26027964032522</v>
      </c>
      <c r="K31" s="85">
        <v>257.83013878477044</v>
      </c>
      <c r="L31" s="85">
        <v>194.63140263761164</v>
      </c>
      <c r="M31" s="85">
        <v>243.3523257360041</v>
      </c>
      <c r="N31" s="85">
        <v>259.46864549735147</v>
      </c>
      <c r="O31" s="85">
        <v>261.80021266971499</v>
      </c>
      <c r="P31" s="85">
        <v>263.27484078255492</v>
      </c>
      <c r="Q31" s="85">
        <v>260.59193367344494</v>
      </c>
      <c r="R31" s="85">
        <v>270.02155913731269</v>
      </c>
      <c r="S31" s="85">
        <v>256.10231211622573</v>
      </c>
      <c r="T31" s="85">
        <v>259.97389996977523</v>
      </c>
      <c r="U31" s="85">
        <v>261.49195291156803</v>
      </c>
      <c r="V31" s="85">
        <v>260.36492404463075</v>
      </c>
      <c r="W31" s="85">
        <v>267.66156289902239</v>
      </c>
      <c r="X31" s="85">
        <v>231.31652358281033</v>
      </c>
      <c r="Y31" s="85">
        <v>236.4799211086351</v>
      </c>
      <c r="Z31" s="85">
        <v>227.74294276336801</v>
      </c>
      <c r="AA31" s="85">
        <v>236.25719381993684</v>
      </c>
      <c r="AB31" s="85">
        <v>232.56107302187516</v>
      </c>
      <c r="AC31" s="85">
        <v>246.73090794334311</v>
      </c>
      <c r="AD31" s="85">
        <v>244.65984350408388</v>
      </c>
      <c r="AE31" s="85">
        <v>243.4107792640246</v>
      </c>
      <c r="AF31" s="85">
        <v>243.71246673265159</v>
      </c>
      <c r="AG31" s="85">
        <v>243.6654938340146</v>
      </c>
      <c r="AH31" s="85">
        <v>241.28801490558865</v>
      </c>
      <c r="AI31" s="85">
        <v>235.49627351933995</v>
      </c>
      <c r="AJ31" s="85">
        <v>237.36626254120918</v>
      </c>
    </row>
    <row r="32" spans="1:36" s="87" customFormat="1" ht="15" thickBot="1">
      <c r="A32" s="86"/>
      <c r="C32" s="88"/>
    </row>
    <row r="33" spans="1:36" ht="15" thickBot="1"/>
    <row r="34" spans="1:36" s="76" customFormat="1">
      <c r="A34" s="95" t="s">
        <v>167</v>
      </c>
      <c r="B34" s="74"/>
      <c r="C34" s="74"/>
      <c r="D34" s="74"/>
      <c r="E34" s="75" t="s">
        <v>633</v>
      </c>
      <c r="F34" s="75" t="s">
        <v>634</v>
      </c>
      <c r="G34" s="75" t="s">
        <v>635</v>
      </c>
      <c r="H34" s="75" t="s">
        <v>636</v>
      </c>
      <c r="I34" s="75" t="s">
        <v>637</v>
      </c>
      <c r="J34" s="75" t="s">
        <v>638</v>
      </c>
      <c r="K34" s="75" t="s">
        <v>639</v>
      </c>
      <c r="L34" s="75" t="s">
        <v>640</v>
      </c>
      <c r="M34" s="75" t="s">
        <v>641</v>
      </c>
      <c r="N34" s="75" t="s">
        <v>642</v>
      </c>
      <c r="O34" s="75" t="s">
        <v>643</v>
      </c>
      <c r="P34" s="75" t="s">
        <v>644</v>
      </c>
      <c r="Q34" s="75" t="s">
        <v>645</v>
      </c>
      <c r="R34" s="75" t="s">
        <v>646</v>
      </c>
      <c r="S34" s="75" t="s">
        <v>647</v>
      </c>
      <c r="T34" s="75" t="s">
        <v>648</v>
      </c>
      <c r="U34" s="75" t="s">
        <v>649</v>
      </c>
      <c r="V34" s="75" t="s">
        <v>650</v>
      </c>
      <c r="W34" s="75" t="s">
        <v>651</v>
      </c>
      <c r="X34" s="75" t="s">
        <v>652</v>
      </c>
      <c r="Y34" s="75" t="s">
        <v>43</v>
      </c>
      <c r="Z34" s="75" t="s">
        <v>44</v>
      </c>
      <c r="AA34" s="75" t="s">
        <v>45</v>
      </c>
      <c r="AB34" s="75" t="s">
        <v>46</v>
      </c>
      <c r="AC34" s="75" t="s">
        <v>47</v>
      </c>
      <c r="AD34" s="75" t="s">
        <v>48</v>
      </c>
      <c r="AE34" s="75" t="s">
        <v>49</v>
      </c>
      <c r="AF34" s="75" t="s">
        <v>50</v>
      </c>
      <c r="AG34" s="75" t="s">
        <v>51</v>
      </c>
      <c r="AH34" s="75" t="s">
        <v>52</v>
      </c>
      <c r="AI34" s="75" t="s">
        <v>653</v>
      </c>
      <c r="AJ34" s="75" t="s">
        <v>654</v>
      </c>
    </row>
    <row r="35" spans="1:36">
      <c r="A35" s="37"/>
      <c r="E35" s="81">
        <v>3095.0793363413027</v>
      </c>
      <c r="F35" s="81">
        <v>3076.2682636444415</v>
      </c>
      <c r="G35" s="81">
        <v>2585.6742469891115</v>
      </c>
      <c r="H35" s="81">
        <v>2512.636429858072</v>
      </c>
      <c r="I35" s="81">
        <v>2681.0009129852137</v>
      </c>
      <c r="J35" s="81">
        <v>2630.4901547481477</v>
      </c>
      <c r="K35" s="81">
        <v>2521.3697976556969</v>
      </c>
      <c r="L35" s="81">
        <v>2300.3996578648357</v>
      </c>
      <c r="M35" s="81">
        <v>2281.4792582417335</v>
      </c>
      <c r="N35" s="81">
        <v>2296.3624954223678</v>
      </c>
      <c r="O35" s="81">
        <v>2293.4387288124813</v>
      </c>
      <c r="P35" s="81">
        <v>2212.7085190974781</v>
      </c>
      <c r="Q35" s="81">
        <v>2244.5276267836321</v>
      </c>
      <c r="R35" s="81">
        <v>2174.9292070085403</v>
      </c>
      <c r="S35" s="81">
        <v>2325.4380906696406</v>
      </c>
      <c r="T35" s="81">
        <v>2461.1034796636973</v>
      </c>
      <c r="U35" s="81">
        <v>2599.9486449633696</v>
      </c>
      <c r="V35" s="81">
        <v>2362.8143755353512</v>
      </c>
      <c r="W35" s="81">
        <v>2334.8568611477303</v>
      </c>
      <c r="X35" s="81">
        <v>1957.2416840034739</v>
      </c>
      <c r="Y35" s="81">
        <v>1932.3035331296367</v>
      </c>
      <c r="Z35" s="81">
        <v>1732.0186193616501</v>
      </c>
      <c r="AA35" s="81">
        <v>1662.5351246690007</v>
      </c>
      <c r="AB35" s="81">
        <v>1655.5860420808137</v>
      </c>
      <c r="AC35" s="81">
        <v>1662.3942163969357</v>
      </c>
      <c r="AD35" s="81">
        <v>1604.6914169980703</v>
      </c>
      <c r="AE35" s="81">
        <v>1617.7239189140419</v>
      </c>
      <c r="AF35" s="81">
        <v>1693.1939702004786</v>
      </c>
      <c r="AG35" s="81">
        <v>1790.0507524084155</v>
      </c>
      <c r="AH35" s="81">
        <v>1747.2446891377624</v>
      </c>
      <c r="AI35" s="81">
        <v>1702.6493858520137</v>
      </c>
      <c r="AJ35" s="81">
        <v>1732.5550350584292</v>
      </c>
    </row>
    <row r="36" spans="1:36">
      <c r="A36" s="37"/>
      <c r="E36" s="11">
        <f>E24-E35</f>
        <v>1367.8762814506222</v>
      </c>
      <c r="F36" s="11">
        <f t="shared" ref="F36:AJ36" si="3">F24-F35</f>
        <v>1057.0179487153137</v>
      </c>
      <c r="G36" s="11">
        <f t="shared" si="3"/>
        <v>1047.3212695660986</v>
      </c>
      <c r="H36" s="11">
        <f t="shared" si="3"/>
        <v>874.63861378579941</v>
      </c>
      <c r="I36" s="11">
        <f t="shared" si="3"/>
        <v>1051.1848167816424</v>
      </c>
      <c r="J36" s="11">
        <f t="shared" si="3"/>
        <v>1056.3582399106072</v>
      </c>
      <c r="K36" s="11">
        <f t="shared" si="3"/>
        <v>1057.8424614336345</v>
      </c>
      <c r="L36" s="11">
        <f t="shared" si="3"/>
        <v>1097.0382838987612</v>
      </c>
      <c r="M36" s="11">
        <f t="shared" si="3"/>
        <v>1075.2110253921896</v>
      </c>
      <c r="N36" s="11">
        <f t="shared" si="3"/>
        <v>1099.2911503449786</v>
      </c>
      <c r="O36" s="11">
        <f t="shared" si="3"/>
        <v>1141.1235843934787</v>
      </c>
      <c r="P36" s="11">
        <f t="shared" si="3"/>
        <v>1196.9044749280201</v>
      </c>
      <c r="Q36" s="11">
        <f t="shared" si="3"/>
        <v>1203.8434250314413</v>
      </c>
      <c r="R36" s="11">
        <f t="shared" si="3"/>
        <v>1271.4027301955284</v>
      </c>
      <c r="S36" s="11">
        <f t="shared" si="3"/>
        <v>1321.8186732464483</v>
      </c>
      <c r="T36" s="11">
        <f t="shared" si="3"/>
        <v>1394.6315643569428</v>
      </c>
      <c r="U36" s="11">
        <f t="shared" si="3"/>
        <v>1438.8362471965702</v>
      </c>
      <c r="V36" s="11">
        <f t="shared" si="3"/>
        <v>1448.7805409185821</v>
      </c>
      <c r="W36" s="11">
        <f t="shared" si="3"/>
        <v>1322.2726313263202</v>
      </c>
      <c r="X36" s="11">
        <f t="shared" si="3"/>
        <v>985.61412151271816</v>
      </c>
      <c r="Y36" s="11">
        <f t="shared" si="3"/>
        <v>986.40212324881372</v>
      </c>
      <c r="Z36" s="11">
        <f t="shared" si="3"/>
        <v>997.36350585476976</v>
      </c>
      <c r="AA36" s="11">
        <f t="shared" si="3"/>
        <v>1023.6248220021689</v>
      </c>
      <c r="AB36" s="11">
        <f t="shared" si="3"/>
        <v>1090.763229655807</v>
      </c>
      <c r="AC36" s="11">
        <f t="shared" si="3"/>
        <v>1127.9710918778767</v>
      </c>
      <c r="AD36" s="11">
        <f t="shared" si="3"/>
        <v>1107.8707643224404</v>
      </c>
      <c r="AE36" s="11">
        <f t="shared" si="3"/>
        <v>1114.3987294893441</v>
      </c>
      <c r="AF36" s="11">
        <f t="shared" si="3"/>
        <v>1171.8488660513915</v>
      </c>
      <c r="AG36" s="11">
        <f t="shared" si="3"/>
        <v>1195.046308572837</v>
      </c>
      <c r="AH36" s="11">
        <f t="shared" si="3"/>
        <v>1204.5497352465761</v>
      </c>
      <c r="AI36" s="11">
        <f t="shared" si="3"/>
        <v>1148.8415302014039</v>
      </c>
      <c r="AJ36" s="11">
        <f t="shared" si="3"/>
        <v>1111.1354877456067</v>
      </c>
    </row>
    <row r="37" spans="1:36">
      <c r="A37" s="37"/>
      <c r="D37" t="str">
        <f>D27</f>
        <v>International shipping</v>
      </c>
      <c r="E37" s="24">
        <f t="shared" ref="E37:AJ37" si="4">E27</f>
        <v>0</v>
      </c>
      <c r="F37" s="24">
        <f t="shared" si="4"/>
        <v>0</v>
      </c>
      <c r="G37" s="24">
        <f t="shared" si="4"/>
        <v>0</v>
      </c>
      <c r="H37" s="24">
        <f t="shared" si="4"/>
        <v>0</v>
      </c>
      <c r="I37" s="24">
        <f t="shared" si="4"/>
        <v>0</v>
      </c>
      <c r="J37" s="24">
        <f t="shared" si="4"/>
        <v>0</v>
      </c>
      <c r="K37" s="24">
        <f t="shared" si="4"/>
        <v>0</v>
      </c>
      <c r="L37" s="24">
        <f t="shared" si="4"/>
        <v>0</v>
      </c>
      <c r="M37" s="24">
        <f t="shared" si="4"/>
        <v>0</v>
      </c>
      <c r="N37" s="24">
        <f t="shared" si="4"/>
        <v>0</v>
      </c>
      <c r="O37" s="24">
        <f t="shared" si="4"/>
        <v>0</v>
      </c>
      <c r="P37" s="24">
        <f t="shared" si="4"/>
        <v>0</v>
      </c>
      <c r="Q37" s="24">
        <f t="shared" si="4"/>
        <v>0</v>
      </c>
      <c r="R37" s="24">
        <f t="shared" si="4"/>
        <v>0</v>
      </c>
      <c r="S37" s="24">
        <f t="shared" si="4"/>
        <v>0</v>
      </c>
      <c r="T37" s="24">
        <f t="shared" si="4"/>
        <v>68.750880000000009</v>
      </c>
      <c r="U37" s="24">
        <f t="shared" si="4"/>
        <v>94.191830640000006</v>
      </c>
      <c r="V37" s="24">
        <f t="shared" si="4"/>
        <v>158.56296708000002</v>
      </c>
      <c r="W37" s="24">
        <f t="shared" si="4"/>
        <v>213.84150910776583</v>
      </c>
      <c r="X37" s="24">
        <f t="shared" si="4"/>
        <v>105.19872965150401</v>
      </c>
      <c r="Y37" s="24">
        <f t="shared" si="4"/>
        <v>60.015676315824003</v>
      </c>
      <c r="Z37" s="24">
        <f t="shared" si="4"/>
        <v>105.80760432</v>
      </c>
      <c r="AA37" s="24">
        <f t="shared" si="4"/>
        <v>163.72998940453923</v>
      </c>
      <c r="AB37" s="24">
        <f t="shared" si="4"/>
        <v>201.99633552000003</v>
      </c>
      <c r="AC37" s="24">
        <f t="shared" si="4"/>
        <v>186.16649510688626</v>
      </c>
      <c r="AD37" s="24">
        <f t="shared" si="4"/>
        <v>208.40891760000005</v>
      </c>
      <c r="AE37" s="24">
        <f t="shared" si="4"/>
        <v>400.15474066512013</v>
      </c>
      <c r="AF37" s="24">
        <f t="shared" si="4"/>
        <v>504.36561204719999</v>
      </c>
      <c r="AG37" s="24">
        <f t="shared" si="4"/>
        <v>733.92963647760018</v>
      </c>
      <c r="AH37" s="24">
        <f t="shared" si="4"/>
        <v>618.97835740463995</v>
      </c>
      <c r="AI37" s="24">
        <f t="shared" si="4"/>
        <v>381.90217209911998</v>
      </c>
      <c r="AJ37" s="24">
        <f t="shared" si="4"/>
        <v>282.84982465104002</v>
      </c>
    </row>
    <row r="38" spans="1:36">
      <c r="A38" s="37"/>
      <c r="D38" t="str">
        <f>D23</f>
        <v>Domestic transport</v>
      </c>
      <c r="E38" s="24">
        <f t="shared" ref="E38:AJ38" si="5">E23</f>
        <v>2737.2145418608457</v>
      </c>
      <c r="F38" s="24">
        <f t="shared" si="5"/>
        <v>2593.3528350411489</v>
      </c>
      <c r="G38" s="24">
        <f t="shared" si="5"/>
        <v>2635.3084932536599</v>
      </c>
      <c r="H38" s="24">
        <f t="shared" si="5"/>
        <v>3185.1274536897977</v>
      </c>
      <c r="I38" s="24">
        <f t="shared" si="5"/>
        <v>3569.7195430354327</v>
      </c>
      <c r="J38" s="24">
        <f t="shared" si="5"/>
        <v>3988.8887997326738</v>
      </c>
      <c r="K38" s="24">
        <f t="shared" si="5"/>
        <v>4530.0604107523304</v>
      </c>
      <c r="L38" s="24">
        <f t="shared" si="5"/>
        <v>4737.7379182630502</v>
      </c>
      <c r="M38" s="24">
        <f t="shared" si="5"/>
        <v>3939.8972367947663</v>
      </c>
      <c r="N38" s="24">
        <f t="shared" si="5"/>
        <v>3729.6896720763525</v>
      </c>
      <c r="O38" s="24">
        <f t="shared" si="5"/>
        <v>3676.0791434352668</v>
      </c>
      <c r="P38" s="24">
        <f t="shared" si="5"/>
        <v>3837.1270466276883</v>
      </c>
      <c r="Q38" s="24">
        <f t="shared" si="5"/>
        <v>3904.1683523214833</v>
      </c>
      <c r="R38" s="24">
        <f t="shared" si="5"/>
        <v>3953.6664245965358</v>
      </c>
      <c r="S38" s="24">
        <f t="shared" si="5"/>
        <v>4132.1372112914378</v>
      </c>
      <c r="T38" s="24">
        <f t="shared" si="5"/>
        <v>4401.3384867194845</v>
      </c>
      <c r="U38" s="24">
        <f t="shared" si="5"/>
        <v>4637.3469390128294</v>
      </c>
      <c r="V38" s="24">
        <f t="shared" si="5"/>
        <v>5239.9471816151608</v>
      </c>
      <c r="W38" s="24">
        <f t="shared" si="5"/>
        <v>6159.0796784782906</v>
      </c>
      <c r="X38" s="24">
        <f t="shared" si="5"/>
        <v>5158.7644329653285</v>
      </c>
      <c r="Y38" s="24">
        <f t="shared" si="5"/>
        <v>5299.2193684821223</v>
      </c>
      <c r="Z38" s="24">
        <f t="shared" si="5"/>
        <v>5649.4769693908693</v>
      </c>
      <c r="AA38" s="24">
        <f t="shared" si="5"/>
        <v>5668.0601255833926</v>
      </c>
      <c r="AB38" s="24">
        <f t="shared" si="5"/>
        <v>5367.2705288467832</v>
      </c>
      <c r="AC38" s="24">
        <f t="shared" si="5"/>
        <v>5383.263647751578</v>
      </c>
      <c r="AD38" s="24">
        <f t="shared" si="5"/>
        <v>5353.6488843635552</v>
      </c>
      <c r="AE38" s="24">
        <f t="shared" si="5"/>
        <v>5726.8181847522819</v>
      </c>
      <c r="AF38" s="24">
        <f t="shared" si="5"/>
        <v>5856.2845307160715</v>
      </c>
      <c r="AG38" s="24">
        <f t="shared" si="5"/>
        <v>5835.0061166678179</v>
      </c>
      <c r="AH38" s="24">
        <f t="shared" si="5"/>
        <v>5624.9972797836235</v>
      </c>
      <c r="AI38" s="24">
        <f t="shared" si="5"/>
        <v>4575.4879538011801</v>
      </c>
      <c r="AJ38" s="24">
        <f t="shared" si="5"/>
        <v>5205.4569146375825</v>
      </c>
    </row>
    <row r="39" spans="1:36">
      <c r="A39" s="37"/>
      <c r="D39" t="str">
        <f>D28</f>
        <v>Energy supply</v>
      </c>
      <c r="E39" s="24">
        <f t="shared" ref="E39:AJ40" si="6">E28</f>
        <v>6935.201106040452</v>
      </c>
      <c r="F39" s="24">
        <f t="shared" si="6"/>
        <v>5952.1994165062897</v>
      </c>
      <c r="G39" s="24">
        <f t="shared" si="6"/>
        <v>6534.6529082810266</v>
      </c>
      <c r="H39" s="24">
        <f t="shared" si="6"/>
        <v>6277.6726828183109</v>
      </c>
      <c r="I39" s="24">
        <f t="shared" si="6"/>
        <v>6038.7555225087672</v>
      </c>
      <c r="J39" s="24">
        <f t="shared" si="6"/>
        <v>6255.7730084218456</v>
      </c>
      <c r="K39" s="24">
        <f t="shared" si="6"/>
        <v>5838.7480534590759</v>
      </c>
      <c r="L39" s="24">
        <f t="shared" si="6"/>
        <v>6294.5624731980233</v>
      </c>
      <c r="M39" s="24">
        <f t="shared" si="6"/>
        <v>6530.9882563193942</v>
      </c>
      <c r="N39" s="24">
        <f t="shared" si="6"/>
        <v>5808.4573626038309</v>
      </c>
      <c r="O39" s="24">
        <f t="shared" si="6"/>
        <v>6107.7919340314156</v>
      </c>
      <c r="P39" s="24">
        <f t="shared" si="6"/>
        <v>6816.9090511029226</v>
      </c>
      <c r="Q39" s="24">
        <f t="shared" si="6"/>
        <v>7117.163290042784</v>
      </c>
      <c r="R39" s="24">
        <f t="shared" si="6"/>
        <v>6874.0346397760914</v>
      </c>
      <c r="S39" s="24">
        <f t="shared" si="6"/>
        <v>7006.1722217516281</v>
      </c>
      <c r="T39" s="24">
        <f t="shared" si="6"/>
        <v>7018.8834252639799</v>
      </c>
      <c r="U39" s="24">
        <f t="shared" si="6"/>
        <v>7086.1287190703006</v>
      </c>
      <c r="V39" s="24">
        <f t="shared" si="6"/>
        <v>7314.7870590678267</v>
      </c>
      <c r="W39" s="24">
        <f t="shared" si="6"/>
        <v>7069.902433668818</v>
      </c>
      <c r="X39" s="24">
        <f t="shared" si="6"/>
        <v>6777.5044821686406</v>
      </c>
      <c r="Y39" s="24">
        <f t="shared" si="6"/>
        <v>6910.2216082163914</v>
      </c>
      <c r="Z39" s="24">
        <f t="shared" si="6"/>
        <v>6938.831015638486</v>
      </c>
      <c r="AA39" s="24">
        <f t="shared" si="6"/>
        <v>6615.7477261413433</v>
      </c>
      <c r="AB39" s="24">
        <f t="shared" si="6"/>
        <v>6274.1469202236876</v>
      </c>
      <c r="AC39" s="24">
        <f t="shared" si="6"/>
        <v>4841.0254662587186</v>
      </c>
      <c r="AD39" s="24">
        <f t="shared" si="6"/>
        <v>4966.6324080721852</v>
      </c>
      <c r="AE39" s="24">
        <f t="shared" si="6"/>
        <v>5363.9448025813972</v>
      </c>
      <c r="AF39" s="24">
        <f t="shared" si="6"/>
        <v>5361.6203002447673</v>
      </c>
      <c r="AG39" s="24">
        <f t="shared" si="6"/>
        <v>5226.7593807760886</v>
      </c>
      <c r="AH39" s="24">
        <f t="shared" si="6"/>
        <v>4988.4150951667443</v>
      </c>
      <c r="AI39" s="24">
        <f t="shared" si="6"/>
        <v>4926.0853305843057</v>
      </c>
      <c r="AJ39" s="24">
        <f t="shared" si="6"/>
        <v>4557.0655346387575</v>
      </c>
    </row>
    <row r="40" spans="1:36">
      <c r="A40" s="37"/>
      <c r="D40" t="str">
        <f>D29</f>
        <v>Residential and commercial</v>
      </c>
      <c r="E40" s="24">
        <f t="shared" si="6"/>
        <v>1722.6816391136972</v>
      </c>
      <c r="F40" s="24">
        <f t="shared" si="6"/>
        <v>1981.25817583147</v>
      </c>
      <c r="G40" s="24">
        <f t="shared" si="6"/>
        <v>1755.8855513053315</v>
      </c>
      <c r="H40" s="24">
        <f t="shared" si="6"/>
        <v>2061.4808899549444</v>
      </c>
      <c r="I40" s="24">
        <f t="shared" si="6"/>
        <v>1940.0279483905369</v>
      </c>
      <c r="J40" s="24">
        <f t="shared" si="6"/>
        <v>2107.6965578352701</v>
      </c>
      <c r="K40" s="24">
        <f t="shared" si="6"/>
        <v>2735.2438189793675</v>
      </c>
      <c r="L40" s="24">
        <f t="shared" si="6"/>
        <v>2864.5099405079645</v>
      </c>
      <c r="M40" s="24">
        <f t="shared" si="6"/>
        <v>2939.5916876519823</v>
      </c>
      <c r="N40" s="24">
        <f t="shared" si="6"/>
        <v>3162.0484631551149</v>
      </c>
      <c r="O40" s="24">
        <f t="shared" si="6"/>
        <v>2534.5965147855932</v>
      </c>
      <c r="P40" s="24">
        <f t="shared" si="6"/>
        <v>2967.0265322488631</v>
      </c>
      <c r="Q40" s="24">
        <f t="shared" si="6"/>
        <v>2788.4452245664911</v>
      </c>
      <c r="R40" s="24">
        <f t="shared" si="6"/>
        <v>2723.4124296344348</v>
      </c>
      <c r="S40" s="24">
        <f t="shared" si="6"/>
        <v>2674.9681271342647</v>
      </c>
      <c r="T40" s="24">
        <f t="shared" si="6"/>
        <v>2459.3313218475241</v>
      </c>
      <c r="U40" s="24">
        <f t="shared" si="6"/>
        <v>2202.3761513197965</v>
      </c>
      <c r="V40" s="24">
        <f t="shared" si="6"/>
        <v>1785.5741161367912</v>
      </c>
      <c r="W40" s="24">
        <f t="shared" si="6"/>
        <v>2134.9197835746236</v>
      </c>
      <c r="X40" s="24">
        <f t="shared" si="6"/>
        <v>2055.4875564416034</v>
      </c>
      <c r="Y40" s="24">
        <f t="shared" si="6"/>
        <v>2075.8804845058794</v>
      </c>
      <c r="Z40" s="24">
        <f t="shared" si="6"/>
        <v>1824.4142769748028</v>
      </c>
      <c r="AA40" s="24">
        <f t="shared" si="6"/>
        <v>1563.3098880713653</v>
      </c>
      <c r="AB40" s="24">
        <f t="shared" si="6"/>
        <v>1485.5569160146802</v>
      </c>
      <c r="AC40" s="24">
        <f t="shared" si="6"/>
        <v>1174.5970207572245</v>
      </c>
      <c r="AD40" s="24">
        <f t="shared" si="6"/>
        <v>1292.9718189182831</v>
      </c>
      <c r="AE40" s="24">
        <f t="shared" si="6"/>
        <v>1363.805987239112</v>
      </c>
      <c r="AF40" s="24">
        <f t="shared" si="6"/>
        <v>1231.7147858045232</v>
      </c>
      <c r="AG40" s="24">
        <f t="shared" si="6"/>
        <v>1127.3723945790648</v>
      </c>
      <c r="AH40" s="24">
        <f t="shared" si="6"/>
        <v>1116.4391902064372</v>
      </c>
      <c r="AI40" s="24">
        <f t="shared" si="6"/>
        <v>1122.1105684777567</v>
      </c>
      <c r="AJ40" s="24">
        <f t="shared" si="6"/>
        <v>1020.6570749739565</v>
      </c>
    </row>
    <row r="41" spans="1:36">
      <c r="A41" s="37"/>
      <c r="D41" t="str">
        <f>D22</f>
        <v>Agriculture</v>
      </c>
      <c r="E41" s="24">
        <f t="shared" ref="E41:AJ41" si="7">E22</f>
        <v>1951.30178836969</v>
      </c>
      <c r="F41" s="24">
        <f t="shared" si="7"/>
        <v>1832.5401680887794</v>
      </c>
      <c r="G41" s="24">
        <f t="shared" si="7"/>
        <v>1947.3588407883883</v>
      </c>
      <c r="H41" s="24">
        <f t="shared" si="7"/>
        <v>1838.7424992367617</v>
      </c>
      <c r="I41" s="24">
        <f t="shared" si="7"/>
        <v>1855.1371385715909</v>
      </c>
      <c r="J41" s="24">
        <f t="shared" si="7"/>
        <v>1855.0237545777554</v>
      </c>
      <c r="K41" s="24">
        <f t="shared" si="7"/>
        <v>1793.7913745755475</v>
      </c>
      <c r="L41" s="24">
        <f t="shared" si="7"/>
        <v>1743.3414077128393</v>
      </c>
      <c r="M41" s="24">
        <f t="shared" si="7"/>
        <v>1783.3096383162692</v>
      </c>
      <c r="N41" s="24">
        <f t="shared" si="7"/>
        <v>1799.0075500712978</v>
      </c>
      <c r="O41" s="24">
        <f t="shared" si="7"/>
        <v>1892.1589242549976</v>
      </c>
      <c r="P41" s="24">
        <f t="shared" si="7"/>
        <v>1867.7102640055148</v>
      </c>
      <c r="Q41" s="24">
        <f t="shared" si="7"/>
        <v>1928.0019103832528</v>
      </c>
      <c r="R41" s="24">
        <f t="shared" si="7"/>
        <v>1832.8302165940402</v>
      </c>
      <c r="S41" s="24">
        <f t="shared" si="7"/>
        <v>1781.473809774056</v>
      </c>
      <c r="T41" s="24">
        <f t="shared" si="7"/>
        <v>1798.7348016163603</v>
      </c>
      <c r="U41" s="24">
        <f t="shared" si="7"/>
        <v>1797.9279383038797</v>
      </c>
      <c r="V41" s="24">
        <f t="shared" si="7"/>
        <v>1858.8856650341465</v>
      </c>
      <c r="W41" s="24">
        <f t="shared" si="7"/>
        <v>1781.5523478953276</v>
      </c>
      <c r="X41" s="24">
        <f t="shared" si="7"/>
        <v>1790.4829078750456</v>
      </c>
      <c r="Y41" s="24">
        <f t="shared" si="7"/>
        <v>1758.2892057669023</v>
      </c>
      <c r="Z41" s="24">
        <f t="shared" si="7"/>
        <v>1740.6067665278638</v>
      </c>
      <c r="AA41" s="24">
        <f t="shared" si="7"/>
        <v>1724.5823001830738</v>
      </c>
      <c r="AB41" s="24">
        <f t="shared" si="7"/>
        <v>1709.1936056152908</v>
      </c>
      <c r="AC41" s="24">
        <f t="shared" si="7"/>
        <v>1756.0072703286226</v>
      </c>
      <c r="AD41" s="24">
        <f t="shared" si="7"/>
        <v>1799.5020894340275</v>
      </c>
      <c r="AE41" s="24">
        <f t="shared" si="7"/>
        <v>1822.1663661751404</v>
      </c>
      <c r="AF41" s="24">
        <f t="shared" si="7"/>
        <v>1787.8424126832908</v>
      </c>
      <c r="AG41" s="24">
        <f t="shared" si="7"/>
        <v>1787.5753061418311</v>
      </c>
      <c r="AH41" s="24">
        <f t="shared" si="7"/>
        <v>1807.8504207658082</v>
      </c>
      <c r="AI41" s="24">
        <f t="shared" si="7"/>
        <v>1812.9943309678288</v>
      </c>
      <c r="AJ41" s="24">
        <f t="shared" si="7"/>
        <v>1813.4704783226002</v>
      </c>
    </row>
    <row r="42" spans="1:36">
      <c r="A42" s="37"/>
      <c r="D42" t="str">
        <f>D26</f>
        <v>International Aviation</v>
      </c>
      <c r="E42" s="24">
        <f t="shared" ref="E42:AJ42" si="8">E26</f>
        <v>49.247693431999998</v>
      </c>
      <c r="F42" s="24">
        <f t="shared" si="8"/>
        <v>21.330211168000002</v>
      </c>
      <c r="G42" s="24">
        <f t="shared" si="8"/>
        <v>33.751922377600003</v>
      </c>
      <c r="H42" s="24">
        <f t="shared" si="8"/>
        <v>48.181182873600001</v>
      </c>
      <c r="I42" s="24">
        <f t="shared" si="8"/>
        <v>53.827415241600001</v>
      </c>
      <c r="J42" s="24">
        <f t="shared" si="8"/>
        <v>57.591570153599996</v>
      </c>
      <c r="K42" s="24">
        <f t="shared" si="8"/>
        <v>53.231424047199987</v>
      </c>
      <c r="L42" s="24">
        <f t="shared" si="8"/>
        <v>56.073361005759999</v>
      </c>
      <c r="M42" s="24">
        <f t="shared" si="8"/>
        <v>50.110312266000008</v>
      </c>
      <c r="N42" s="24">
        <f t="shared" si="8"/>
        <v>60.085322782799985</v>
      </c>
      <c r="O42" s="24">
        <f t="shared" si="8"/>
        <v>69.291818338399992</v>
      </c>
      <c r="P42" s="24">
        <f t="shared" si="8"/>
        <v>78.456437670604004</v>
      </c>
      <c r="Q42" s="24">
        <f t="shared" si="8"/>
        <v>80.882843294836803</v>
      </c>
      <c r="R42" s="24">
        <f t="shared" si="8"/>
        <v>77.109497571259993</v>
      </c>
      <c r="S42" s="24">
        <f t="shared" si="8"/>
        <v>57.682066711275993</v>
      </c>
      <c r="T42" s="24">
        <f t="shared" si="8"/>
        <v>61.350960272840553</v>
      </c>
      <c r="U42" s="24">
        <f t="shared" si="8"/>
        <v>71.036422583422251</v>
      </c>
      <c r="V42" s="24">
        <f t="shared" si="8"/>
        <v>93.578757505797185</v>
      </c>
      <c r="W42" s="24">
        <f t="shared" si="8"/>
        <v>103.95161096563375</v>
      </c>
      <c r="X42" s="24">
        <f t="shared" si="8"/>
        <v>77.908546102387845</v>
      </c>
      <c r="Y42" s="24">
        <f t="shared" si="8"/>
        <v>73.303808346601841</v>
      </c>
      <c r="Z42" s="24">
        <f t="shared" si="8"/>
        <v>68.797431095462159</v>
      </c>
      <c r="AA42" s="24">
        <f t="shared" si="8"/>
        <v>66.32778474167776</v>
      </c>
      <c r="AB42" s="24">
        <f t="shared" si="8"/>
        <v>73.069326589950322</v>
      </c>
      <c r="AC42" s="24">
        <f t="shared" si="8"/>
        <v>72.107236825604943</v>
      </c>
      <c r="AD42" s="24">
        <f t="shared" si="8"/>
        <v>74.719980665164783</v>
      </c>
      <c r="AE42" s="24">
        <f t="shared" si="8"/>
        <v>61.050828517728</v>
      </c>
      <c r="AF42" s="24">
        <f t="shared" si="8"/>
        <v>74.242826978132399</v>
      </c>
      <c r="AG42" s="24">
        <f t="shared" si="8"/>
        <v>102.20117855408945</v>
      </c>
      <c r="AH42" s="24">
        <f t="shared" si="8"/>
        <v>77.82905656103371</v>
      </c>
      <c r="AI42" s="24">
        <f t="shared" si="8"/>
        <v>26.15753281411984</v>
      </c>
      <c r="AJ42" s="24">
        <f t="shared" si="8"/>
        <v>26.77814785523584</v>
      </c>
    </row>
    <row r="43" spans="1:36">
      <c r="A43" s="37"/>
      <c r="D43" t="str">
        <f>D31</f>
        <v>Other combustion</v>
      </c>
      <c r="E43" s="24">
        <f t="shared" ref="E43:AJ43" si="9">E31</f>
        <v>214.9288864623783</v>
      </c>
      <c r="F43" s="24">
        <f t="shared" si="9"/>
        <v>188.61792702950007</v>
      </c>
      <c r="G43" s="24">
        <f t="shared" si="9"/>
        <v>193.30600763022287</v>
      </c>
      <c r="H43" s="24">
        <f t="shared" si="9"/>
        <v>206.26522518643972</v>
      </c>
      <c r="I43" s="24">
        <f t="shared" si="9"/>
        <v>229.94906356121797</v>
      </c>
      <c r="J43" s="24">
        <f t="shared" si="9"/>
        <v>247.26027964032522</v>
      </c>
      <c r="K43" s="24">
        <f t="shared" si="9"/>
        <v>257.83013878477044</v>
      </c>
      <c r="L43" s="24">
        <f t="shared" si="9"/>
        <v>194.63140263761164</v>
      </c>
      <c r="M43" s="24">
        <f t="shared" si="9"/>
        <v>243.3523257360041</v>
      </c>
      <c r="N43" s="24">
        <f t="shared" si="9"/>
        <v>259.46864549735147</v>
      </c>
      <c r="O43" s="24">
        <f t="shared" si="9"/>
        <v>261.80021266971499</v>
      </c>
      <c r="P43" s="24">
        <f t="shared" si="9"/>
        <v>263.27484078255492</v>
      </c>
      <c r="Q43" s="24">
        <f t="shared" si="9"/>
        <v>260.59193367344494</v>
      </c>
      <c r="R43" s="24">
        <f t="shared" si="9"/>
        <v>270.02155913731269</v>
      </c>
      <c r="S43" s="24">
        <f t="shared" si="9"/>
        <v>256.10231211622573</v>
      </c>
      <c r="T43" s="24">
        <f t="shared" si="9"/>
        <v>259.97389996977523</v>
      </c>
      <c r="U43" s="24">
        <f t="shared" si="9"/>
        <v>261.49195291156803</v>
      </c>
      <c r="V43" s="24">
        <f t="shared" si="9"/>
        <v>260.36492404463075</v>
      </c>
      <c r="W43" s="24">
        <f t="shared" si="9"/>
        <v>267.66156289902239</v>
      </c>
      <c r="X43" s="24">
        <f t="shared" si="9"/>
        <v>231.31652358281033</v>
      </c>
      <c r="Y43" s="24">
        <f t="shared" si="9"/>
        <v>236.4799211086351</v>
      </c>
      <c r="Z43" s="24">
        <f t="shared" si="9"/>
        <v>227.74294276336801</v>
      </c>
      <c r="AA43" s="24">
        <f t="shared" si="9"/>
        <v>236.25719381993684</v>
      </c>
      <c r="AB43" s="24">
        <f t="shared" si="9"/>
        <v>232.56107302187516</v>
      </c>
      <c r="AC43" s="24">
        <f t="shared" si="9"/>
        <v>246.73090794334311</v>
      </c>
      <c r="AD43" s="24">
        <f t="shared" si="9"/>
        <v>244.65984350408388</v>
      </c>
      <c r="AE43" s="24">
        <f t="shared" si="9"/>
        <v>243.4107792640246</v>
      </c>
      <c r="AF43" s="24">
        <f t="shared" si="9"/>
        <v>243.71246673265159</v>
      </c>
      <c r="AG43" s="24">
        <f t="shared" si="9"/>
        <v>243.6654938340146</v>
      </c>
      <c r="AH43" s="24">
        <f t="shared" si="9"/>
        <v>241.28801490558865</v>
      </c>
      <c r="AI43" s="24">
        <f t="shared" si="9"/>
        <v>235.49627351933995</v>
      </c>
      <c r="AJ43" s="24">
        <f t="shared" si="9"/>
        <v>237.36626254120918</v>
      </c>
    </row>
    <row r="44" spans="1:36">
      <c r="A44" s="37"/>
      <c r="D44" t="str">
        <f>D25</f>
        <v>Waste</v>
      </c>
      <c r="E44" s="24">
        <f t="shared" ref="E44:AJ45" si="10">E25</f>
        <v>773.36420350414278</v>
      </c>
      <c r="F44" s="24">
        <f t="shared" si="10"/>
        <v>766.56680439162335</v>
      </c>
      <c r="G44" s="24">
        <f t="shared" si="10"/>
        <v>732.75201820149141</v>
      </c>
      <c r="H44" s="24">
        <f t="shared" si="10"/>
        <v>711.25198763134551</v>
      </c>
      <c r="I44" s="24">
        <f t="shared" si="10"/>
        <v>716.56732648900652</v>
      </c>
      <c r="J44" s="24">
        <f t="shared" si="10"/>
        <v>721.76206263972313</v>
      </c>
      <c r="K44" s="24">
        <f t="shared" si="10"/>
        <v>728.73002644292069</v>
      </c>
      <c r="L44" s="24">
        <f t="shared" si="10"/>
        <v>771.72286179998559</v>
      </c>
      <c r="M44" s="24">
        <f t="shared" si="10"/>
        <v>807.099454991063</v>
      </c>
      <c r="N44" s="24">
        <f t="shared" si="10"/>
        <v>831.59569844384828</v>
      </c>
      <c r="O44" s="24">
        <f t="shared" si="10"/>
        <v>862.39176506222009</v>
      </c>
      <c r="P44" s="24">
        <f t="shared" si="10"/>
        <v>878.90877080044629</v>
      </c>
      <c r="Q44" s="24">
        <f t="shared" si="10"/>
        <v>871.87290788648932</v>
      </c>
      <c r="R44" s="24">
        <f t="shared" si="10"/>
        <v>887.53049941864754</v>
      </c>
      <c r="S44" s="24">
        <f t="shared" si="10"/>
        <v>888.33268875463148</v>
      </c>
      <c r="T44" s="24">
        <f t="shared" si="10"/>
        <v>849.2946287993741</v>
      </c>
      <c r="U44" s="24">
        <f t="shared" si="10"/>
        <v>809.61687166085528</v>
      </c>
      <c r="V44" s="24">
        <f t="shared" si="10"/>
        <v>749.25640803870078</v>
      </c>
      <c r="W44" s="24">
        <f t="shared" si="10"/>
        <v>673.04739227375978</v>
      </c>
      <c r="X44" s="24">
        <f t="shared" si="10"/>
        <v>610.18648303671932</v>
      </c>
      <c r="Y44" s="24">
        <f t="shared" si="10"/>
        <v>599.13116975703122</v>
      </c>
      <c r="Z44" s="24">
        <f t="shared" si="10"/>
        <v>605.55693424703907</v>
      </c>
      <c r="AA44" s="24">
        <f t="shared" si="10"/>
        <v>589.02037272979226</v>
      </c>
      <c r="AB44" s="24">
        <f t="shared" si="10"/>
        <v>566.92626267342825</v>
      </c>
      <c r="AC44" s="24">
        <f t="shared" si="10"/>
        <v>534.13371267764569</v>
      </c>
      <c r="AD44" s="24">
        <f t="shared" si="10"/>
        <v>542.48817407652473</v>
      </c>
      <c r="AE44" s="24">
        <f t="shared" si="10"/>
        <v>537.75799826717798</v>
      </c>
      <c r="AF44" s="24">
        <f t="shared" si="10"/>
        <v>524.21043385265739</v>
      </c>
      <c r="AG44" s="24">
        <f t="shared" si="10"/>
        <v>483.65489920686434</v>
      </c>
      <c r="AH44" s="24">
        <f t="shared" si="10"/>
        <v>474.04217659517553</v>
      </c>
      <c r="AI44" s="24">
        <f t="shared" si="10"/>
        <v>451.11811498450624</v>
      </c>
      <c r="AJ44" s="24">
        <f t="shared" si="10"/>
        <v>428.77043937381882</v>
      </c>
    </row>
    <row r="45" spans="1:36">
      <c r="A45" s="37"/>
      <c r="D45" t="s">
        <v>627</v>
      </c>
      <c r="E45" s="24">
        <f t="shared" si="10"/>
        <v>49.247693431999998</v>
      </c>
      <c r="F45" s="24">
        <f t="shared" si="10"/>
        <v>21.330211168000002</v>
      </c>
      <c r="G45" s="24">
        <f t="shared" si="10"/>
        <v>33.751922377600003</v>
      </c>
      <c r="H45" s="24">
        <f t="shared" si="10"/>
        <v>48.181182873600001</v>
      </c>
      <c r="I45" s="24">
        <f t="shared" si="10"/>
        <v>53.827415241600001</v>
      </c>
      <c r="J45" s="24">
        <f t="shared" si="10"/>
        <v>57.591570153599996</v>
      </c>
      <c r="K45" s="24">
        <f t="shared" si="10"/>
        <v>53.231424047199987</v>
      </c>
      <c r="L45" s="24">
        <f t="shared" si="10"/>
        <v>56.073361005759999</v>
      </c>
      <c r="M45" s="24">
        <f t="shared" si="10"/>
        <v>50.110312266000008</v>
      </c>
      <c r="N45" s="24">
        <f t="shared" si="10"/>
        <v>60.085322782799985</v>
      </c>
      <c r="O45" s="24">
        <f t="shared" si="10"/>
        <v>69.291818338399992</v>
      </c>
      <c r="P45" s="24">
        <f t="shared" si="10"/>
        <v>78.456437670604004</v>
      </c>
      <c r="Q45" s="24">
        <f t="shared" si="10"/>
        <v>80.882843294836803</v>
      </c>
      <c r="R45" s="24">
        <f t="shared" si="10"/>
        <v>77.109497571259993</v>
      </c>
      <c r="S45" s="24">
        <f t="shared" si="10"/>
        <v>57.682066711275993</v>
      </c>
      <c r="T45" s="24">
        <f t="shared" si="10"/>
        <v>61.350960272840553</v>
      </c>
      <c r="U45" s="24">
        <f t="shared" si="10"/>
        <v>71.036422583422251</v>
      </c>
      <c r="V45" s="24">
        <f t="shared" si="10"/>
        <v>93.578757505797185</v>
      </c>
      <c r="W45" s="24">
        <f t="shared" si="10"/>
        <v>103.95161096563375</v>
      </c>
      <c r="X45" s="24">
        <f t="shared" si="10"/>
        <v>77.908546102387845</v>
      </c>
      <c r="Y45" s="24">
        <f t="shared" si="10"/>
        <v>73.303808346601841</v>
      </c>
      <c r="Z45" s="24">
        <f t="shared" si="10"/>
        <v>68.797431095462159</v>
      </c>
      <c r="AA45" s="24">
        <f t="shared" si="10"/>
        <v>66.32778474167776</v>
      </c>
      <c r="AB45" s="24">
        <f t="shared" si="10"/>
        <v>73.069326589950322</v>
      </c>
      <c r="AC45" s="24">
        <f t="shared" si="10"/>
        <v>72.107236825604943</v>
      </c>
      <c r="AD45" s="24">
        <f t="shared" si="10"/>
        <v>74.719980665164783</v>
      </c>
      <c r="AE45" s="24">
        <f t="shared" si="10"/>
        <v>61.050828517728</v>
      </c>
      <c r="AF45" s="24">
        <f t="shared" si="10"/>
        <v>74.242826978132399</v>
      </c>
      <c r="AG45" s="24">
        <f t="shared" si="10"/>
        <v>102.20117855408945</v>
      </c>
      <c r="AH45" s="24">
        <f t="shared" si="10"/>
        <v>77.82905656103371</v>
      </c>
      <c r="AI45" s="24">
        <f t="shared" si="10"/>
        <v>26.15753281411984</v>
      </c>
      <c r="AJ45" s="24">
        <f t="shared" si="10"/>
        <v>26.77814785523584</v>
      </c>
    </row>
    <row r="46" spans="1:36" s="59" customFormat="1" ht="15" thickBot="1">
      <c r="A46" s="38"/>
      <c r="C46" s="71"/>
    </row>
  </sheetData>
  <mergeCells count="3">
    <mergeCell ref="C22:C31"/>
    <mergeCell ref="B22:B31"/>
    <mergeCell ref="A22:A31"/>
  </mergeCells>
  <pageMargins left="0.7" right="0.7" top="0.75" bottom="0.75" header="0.3" footer="0.3"/>
  <legacyDrawing r:id="rId1"/>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C3BF18-D6E2-4366-827D-1FB803858C2B}">
  <dimension ref="A1:AJ46"/>
  <sheetViews>
    <sheetView zoomScale="45" zoomScaleNormal="45" workbookViewId="0">
      <selection sqref="A1:A1048576"/>
    </sheetView>
  </sheetViews>
  <sheetFormatPr defaultRowHeight="14.4"/>
  <cols>
    <col min="1" max="1" width="35.5546875" bestFit="1" customWidth="1"/>
    <col min="2" max="2" width="24.33203125" bestFit="1" customWidth="1"/>
    <col min="3" max="3" width="11.33203125" style="32" customWidth="1"/>
    <col min="4" max="4" width="13.21875" customWidth="1"/>
    <col min="5" max="5" width="15.44140625" bestFit="1" customWidth="1"/>
    <col min="6" max="6" width="8.88671875" customWidth="1"/>
  </cols>
  <sheetData>
    <row r="1" spans="1:5">
      <c r="B1">
        <v>1000</v>
      </c>
    </row>
    <row r="3" spans="1:5" ht="15" thickBot="1">
      <c r="B3" t="s">
        <v>167</v>
      </c>
    </row>
    <row r="4" spans="1:5" ht="29.4" thickBot="1">
      <c r="A4" s="63" t="s">
        <v>184</v>
      </c>
      <c r="B4" s="67">
        <v>2019</v>
      </c>
      <c r="C4" s="140" t="s">
        <v>560</v>
      </c>
      <c r="D4" s="62" t="s">
        <v>561</v>
      </c>
      <c r="E4" s="135" t="s">
        <v>574</v>
      </c>
    </row>
    <row r="5" spans="1:5">
      <c r="A5" s="37" t="s">
        <v>562</v>
      </c>
      <c r="B5" s="136">
        <f t="shared" ref="B5:B6" si="0">AH35/$B$1</f>
        <v>6.3274906496858216</v>
      </c>
      <c r="C5" s="138">
        <f t="shared" ref="C5:C15" si="1">B5/$B$16</f>
        <v>0.15665609049137222</v>
      </c>
      <c r="D5" s="105">
        <v>0.1</v>
      </c>
      <c r="E5" s="129">
        <v>1</v>
      </c>
    </row>
    <row r="6" spans="1:5">
      <c r="A6" s="37" t="s">
        <v>563</v>
      </c>
      <c r="B6" s="136">
        <f t="shared" si="0"/>
        <v>8.6388026870140227</v>
      </c>
      <c r="C6" s="138">
        <f t="shared" si="1"/>
        <v>0.2138795820332306</v>
      </c>
      <c r="D6" s="105">
        <v>0.1</v>
      </c>
      <c r="E6" s="129">
        <v>1</v>
      </c>
    </row>
    <row r="7" spans="1:5">
      <c r="A7" s="37" t="s">
        <v>564</v>
      </c>
      <c r="B7" s="136">
        <f>AH37/$B$1</f>
        <v>1.5948485896880481E-2</v>
      </c>
      <c r="C7" s="138" t="e">
        <f>#REF!/$B$16</f>
        <v>#REF!</v>
      </c>
      <c r="D7" s="105">
        <v>0.1</v>
      </c>
      <c r="E7" s="129">
        <v>1</v>
      </c>
    </row>
    <row r="8" spans="1:5">
      <c r="A8" s="37" t="s">
        <v>565</v>
      </c>
      <c r="B8" s="136">
        <f t="shared" ref="B8:B15" si="2">AH38/$B$1</f>
        <v>8.1230490960000719</v>
      </c>
      <c r="C8" s="138">
        <f>B7/$B$16</f>
        <v>3.94852807879872E-4</v>
      </c>
      <c r="D8" s="105">
        <v>0.1</v>
      </c>
      <c r="E8" s="129">
        <v>1</v>
      </c>
    </row>
    <row r="9" spans="1:5">
      <c r="A9" s="37" t="s">
        <v>566</v>
      </c>
      <c r="B9" s="136">
        <f t="shared" si="2"/>
        <v>7.600739816555147</v>
      </c>
      <c r="C9" s="138">
        <f t="shared" si="1"/>
        <v>0.18817920885631981</v>
      </c>
      <c r="D9" s="105">
        <v>0.1</v>
      </c>
      <c r="E9" s="129">
        <v>1</v>
      </c>
    </row>
    <row r="10" spans="1:5">
      <c r="A10" s="37" t="s">
        <v>567</v>
      </c>
      <c r="B10" s="136">
        <f t="shared" si="2"/>
        <v>4.448103649649453</v>
      </c>
      <c r="C10" s="138">
        <f t="shared" si="1"/>
        <v>0.11012620427800822</v>
      </c>
      <c r="D10" s="105">
        <v>0.1</v>
      </c>
      <c r="E10" s="129">
        <v>1</v>
      </c>
    </row>
    <row r="11" spans="1:5">
      <c r="A11" s="37" t="s">
        <v>568</v>
      </c>
      <c r="B11" s="136">
        <f t="shared" si="2"/>
        <v>2.5290149553115229</v>
      </c>
      <c r="C11" s="138">
        <f t="shared" si="1"/>
        <v>6.2613383034076445E-2</v>
      </c>
      <c r="D11" s="105">
        <v>0.1</v>
      </c>
      <c r="E11" s="129">
        <v>1</v>
      </c>
    </row>
    <row r="12" spans="1:5">
      <c r="A12" s="37" t="s">
        <v>569</v>
      </c>
      <c r="B12" s="136">
        <f t="shared" si="2"/>
        <v>0.18699418157541026</v>
      </c>
      <c r="C12" s="138">
        <f t="shared" si="1"/>
        <v>4.6296042225984291E-3</v>
      </c>
      <c r="D12" s="105">
        <v>0.1</v>
      </c>
      <c r="E12" s="129">
        <v>1</v>
      </c>
    </row>
    <row r="13" spans="1:5">
      <c r="A13" s="37" t="s">
        <v>570</v>
      </c>
      <c r="B13" s="136">
        <f t="shared" si="2"/>
        <v>0.45624198196856197</v>
      </c>
      <c r="C13" s="138">
        <f t="shared" si="1"/>
        <v>1.1295644540664616E-2</v>
      </c>
      <c r="D13" s="105">
        <v>0.1</v>
      </c>
      <c r="E13" s="129">
        <v>1</v>
      </c>
    </row>
    <row r="14" spans="1:5">
      <c r="A14" s="37" t="s">
        <v>571</v>
      </c>
      <c r="B14" s="136">
        <f t="shared" si="2"/>
        <v>1.8775851973893989</v>
      </c>
      <c r="C14" s="138">
        <f t="shared" si="1"/>
        <v>4.6485277161507826E-2</v>
      </c>
      <c r="D14" s="105">
        <v>0.1</v>
      </c>
      <c r="E14" s="129">
        <v>1</v>
      </c>
    </row>
    <row r="15" spans="1:5">
      <c r="A15" s="37" t="s">
        <v>572</v>
      </c>
      <c r="B15" s="136">
        <f t="shared" si="2"/>
        <v>0.18699418157541026</v>
      </c>
      <c r="C15" s="138">
        <f t="shared" si="1"/>
        <v>4.6296042225984291E-3</v>
      </c>
      <c r="D15" s="105">
        <v>0.1</v>
      </c>
      <c r="E15" s="129">
        <v>1</v>
      </c>
    </row>
    <row r="16" spans="1:5">
      <c r="A16" s="37" t="s">
        <v>573</v>
      </c>
      <c r="B16" s="136">
        <f>SUM(B5:B15)</f>
        <v>40.390964882621695</v>
      </c>
      <c r="C16" s="138">
        <f>B16/$B$16</f>
        <v>1</v>
      </c>
      <c r="D16" s="105"/>
      <c r="E16" s="129">
        <v>1</v>
      </c>
    </row>
    <row r="17" spans="1:36" ht="15" thickBot="1">
      <c r="A17" s="38"/>
      <c r="B17" s="57"/>
      <c r="C17" s="139" t="e">
        <f>SUM(C5:C15)</f>
        <v>#REF!</v>
      </c>
      <c r="D17" s="57"/>
      <c r="E17" s="132"/>
    </row>
    <row r="19" spans="1:36">
      <c r="H19" s="35"/>
    </row>
    <row r="20" spans="1:36" ht="15" thickBot="1">
      <c r="H20" s="35"/>
    </row>
    <row r="21" spans="1:36" s="98" customFormat="1">
      <c r="A21" s="89"/>
      <c r="B21" s="90"/>
      <c r="C21" s="90"/>
      <c r="D21" s="90"/>
      <c r="E21" s="91" t="s">
        <v>633</v>
      </c>
      <c r="F21" s="91" t="s">
        <v>634</v>
      </c>
      <c r="G21" s="91" t="s">
        <v>635</v>
      </c>
      <c r="H21" s="91" t="s">
        <v>636</v>
      </c>
      <c r="I21" s="91" t="s">
        <v>637</v>
      </c>
      <c r="J21" s="91" t="s">
        <v>638</v>
      </c>
      <c r="K21" s="91" t="s">
        <v>639</v>
      </c>
      <c r="L21" s="91" t="s">
        <v>640</v>
      </c>
      <c r="M21" s="91" t="s">
        <v>641</v>
      </c>
      <c r="N21" s="91" t="s">
        <v>642</v>
      </c>
      <c r="O21" s="91" t="s">
        <v>643</v>
      </c>
      <c r="P21" s="91" t="s">
        <v>644</v>
      </c>
      <c r="Q21" s="91" t="s">
        <v>645</v>
      </c>
      <c r="R21" s="91" t="s">
        <v>646</v>
      </c>
      <c r="S21" s="91" t="s">
        <v>647</v>
      </c>
      <c r="T21" s="91" t="s">
        <v>648</v>
      </c>
      <c r="U21" s="91" t="s">
        <v>649</v>
      </c>
      <c r="V21" s="91" t="s">
        <v>650</v>
      </c>
      <c r="W21" s="91" t="s">
        <v>651</v>
      </c>
      <c r="X21" s="91" t="s">
        <v>652</v>
      </c>
      <c r="Y21" s="91" t="s">
        <v>43</v>
      </c>
      <c r="Z21" s="91" t="s">
        <v>44</v>
      </c>
      <c r="AA21" s="91" t="s">
        <v>45</v>
      </c>
      <c r="AB21" s="91" t="s">
        <v>46</v>
      </c>
      <c r="AC21" s="91" t="s">
        <v>47</v>
      </c>
      <c r="AD21" s="91" t="s">
        <v>48</v>
      </c>
      <c r="AE21" s="91" t="s">
        <v>49</v>
      </c>
      <c r="AF21" s="91" t="s">
        <v>50</v>
      </c>
      <c r="AG21" s="91" t="s">
        <v>51</v>
      </c>
      <c r="AH21" s="91" t="s">
        <v>52</v>
      </c>
      <c r="AI21" s="91" t="s">
        <v>653</v>
      </c>
      <c r="AJ21" s="91" t="s">
        <v>654</v>
      </c>
    </row>
    <row r="22" spans="1:36" s="99" customFormat="1" ht="14.4" customHeight="1">
      <c r="A22" s="167" t="s">
        <v>655</v>
      </c>
      <c r="B22" s="166" t="s">
        <v>656</v>
      </c>
      <c r="C22" s="166" t="s">
        <v>38</v>
      </c>
      <c r="D22" s="84" t="s">
        <v>657</v>
      </c>
      <c r="E22" s="85">
        <v>6068.30396173594</v>
      </c>
      <c r="F22" s="85">
        <v>5251.4295580867956</v>
      </c>
      <c r="G22" s="85">
        <v>4135.1003903365518</v>
      </c>
      <c r="H22" s="85">
        <v>3684.8883470251003</v>
      </c>
      <c r="I22" s="85">
        <v>3532.1408479891165</v>
      </c>
      <c r="J22" s="85">
        <v>3585.5043376920194</v>
      </c>
      <c r="K22" s="85">
        <v>3470.780218690395</v>
      </c>
      <c r="L22" s="85">
        <v>3402.2691365410788</v>
      </c>
      <c r="M22" s="85">
        <v>3058.5528636365257</v>
      </c>
      <c r="N22" s="85">
        <v>2882.8870082751723</v>
      </c>
      <c r="O22" s="85">
        <v>2855.3014074304906</v>
      </c>
      <c r="P22" s="85">
        <v>3009.1455687606563</v>
      </c>
      <c r="Q22" s="85">
        <v>3013.0216702437156</v>
      </c>
      <c r="R22" s="85">
        <v>2737.9473367685628</v>
      </c>
      <c r="S22" s="85">
        <v>2714.412696017856</v>
      </c>
      <c r="T22" s="85">
        <v>2720.8754832620566</v>
      </c>
      <c r="U22" s="85">
        <v>2530.9908970339684</v>
      </c>
      <c r="V22" s="85">
        <v>2601.6529967611868</v>
      </c>
      <c r="W22" s="85">
        <v>2719.4830053521951</v>
      </c>
      <c r="X22" s="85">
        <v>2467.9350263513029</v>
      </c>
      <c r="Y22" s="85">
        <v>2581.7515334720374</v>
      </c>
      <c r="Z22" s="85">
        <v>2514.0241743591941</v>
      </c>
      <c r="AA22" s="85">
        <v>2429.129417862539</v>
      </c>
      <c r="AB22" s="85">
        <v>2565.1963237609966</v>
      </c>
      <c r="AC22" s="85">
        <v>2698.2565806055959</v>
      </c>
      <c r="AD22" s="85">
        <v>2516.8684437566717</v>
      </c>
      <c r="AE22" s="85">
        <v>2636.2195193871207</v>
      </c>
      <c r="AF22" s="85">
        <v>2492.0623409425784</v>
      </c>
      <c r="AG22" s="85">
        <v>2512.4813914361357</v>
      </c>
      <c r="AH22" s="85">
        <v>2529.014955311523</v>
      </c>
      <c r="AI22" s="85">
        <v>2531.752779795544</v>
      </c>
      <c r="AJ22" s="85">
        <v>2430.5695404358762</v>
      </c>
    </row>
    <row r="23" spans="1:36" s="99" customFormat="1">
      <c r="A23" s="167"/>
      <c r="B23" s="166"/>
      <c r="C23" s="166"/>
      <c r="D23" s="84" t="s">
        <v>620</v>
      </c>
      <c r="E23" s="85">
        <v>6816.3163705572733</v>
      </c>
      <c r="F23" s="85">
        <v>5788.3567485505027</v>
      </c>
      <c r="G23" s="85">
        <v>5218.0522682738601</v>
      </c>
      <c r="H23" s="85">
        <v>4955.4693014582508</v>
      </c>
      <c r="I23" s="85">
        <v>4757.4038359548222</v>
      </c>
      <c r="J23" s="85">
        <v>5490.9231630198483</v>
      </c>
      <c r="K23" s="85">
        <v>5719.5850750233431</v>
      </c>
      <c r="L23" s="85">
        <v>5804.031293783095</v>
      </c>
      <c r="M23" s="85">
        <v>6103.7440667603723</v>
      </c>
      <c r="N23" s="85">
        <v>5956.1577690608792</v>
      </c>
      <c r="O23" s="85">
        <v>5721.5878323053375</v>
      </c>
      <c r="P23" s="85">
        <v>6142.7530621620626</v>
      </c>
      <c r="Q23" s="85">
        <v>6157.2216668230985</v>
      </c>
      <c r="R23" s="85">
        <v>6077.5451001708225</v>
      </c>
      <c r="S23" s="85">
        <v>6814.9074821837103</v>
      </c>
      <c r="T23" s="85">
        <v>7693.0755040020467</v>
      </c>
      <c r="U23" s="85">
        <v>6841.1274392066707</v>
      </c>
      <c r="V23" s="85">
        <v>7543.3921516989321</v>
      </c>
      <c r="W23" s="85">
        <v>7895.6346665009851</v>
      </c>
      <c r="X23" s="85">
        <v>7001.962959440415</v>
      </c>
      <c r="Y23" s="85">
        <v>7421.4796835768775</v>
      </c>
      <c r="Z23" s="85">
        <v>7052.6411215232947</v>
      </c>
      <c r="AA23" s="85">
        <v>6928.5916761105791</v>
      </c>
      <c r="AB23" s="85">
        <v>6860.6133727088427</v>
      </c>
      <c r="AC23" s="85">
        <v>6607.8235879837584</v>
      </c>
      <c r="AD23" s="85">
        <v>7293.4040343525121</v>
      </c>
      <c r="AE23" s="85">
        <v>7539.5814706073197</v>
      </c>
      <c r="AF23" s="85">
        <v>7682.9446685039147</v>
      </c>
      <c r="AG23" s="85">
        <v>7808.6557366450288</v>
      </c>
      <c r="AH23" s="85">
        <v>8123.0490960000716</v>
      </c>
      <c r="AI23" s="85">
        <v>7061.4981182509728</v>
      </c>
      <c r="AJ23" s="85">
        <v>7522.6829797718428</v>
      </c>
    </row>
    <row r="24" spans="1:36" s="99" customFormat="1">
      <c r="A24" s="167"/>
      <c r="B24" s="166"/>
      <c r="C24" s="166"/>
      <c r="D24" s="84" t="s">
        <v>658</v>
      </c>
      <c r="E24" s="85">
        <v>25636.417112152965</v>
      </c>
      <c r="F24" s="85">
        <v>22175.524737409614</v>
      </c>
      <c r="G24" s="85">
        <v>20718.537133297628</v>
      </c>
      <c r="H24" s="85">
        <v>20988.871788970147</v>
      </c>
      <c r="I24" s="85">
        <v>20522.19744000581</v>
      </c>
      <c r="J24" s="85">
        <v>20975.391731755481</v>
      </c>
      <c r="K24" s="85">
        <v>20835.328503472505</v>
      </c>
      <c r="L24" s="85">
        <v>20522.812207628776</v>
      </c>
      <c r="M24" s="85">
        <v>20028.253501884832</v>
      </c>
      <c r="N24" s="85">
        <v>19119.156849962892</v>
      </c>
      <c r="O24" s="85">
        <v>17841.151721797149</v>
      </c>
      <c r="P24" s="85">
        <v>18055.98763306484</v>
      </c>
      <c r="Q24" s="85">
        <v>17978.189897571017</v>
      </c>
      <c r="R24" s="85">
        <v>18426.825769104609</v>
      </c>
      <c r="S24" s="85">
        <v>19017.551041582436</v>
      </c>
      <c r="T24" s="85">
        <v>18501.950125047217</v>
      </c>
      <c r="U24" s="85">
        <v>19946.912840734909</v>
      </c>
      <c r="V24" s="85">
        <v>18935.460859862498</v>
      </c>
      <c r="W24" s="85">
        <v>18644.301117540428</v>
      </c>
      <c r="X24" s="85">
        <v>16674.580003215546</v>
      </c>
      <c r="Y24" s="85">
        <v>16953.029373446239</v>
      </c>
      <c r="Z24" s="85">
        <v>17748.19963665543</v>
      </c>
      <c r="AA24" s="85">
        <v>15924.483143692243</v>
      </c>
      <c r="AB24" s="85">
        <v>15795.118239377745</v>
      </c>
      <c r="AC24" s="85">
        <v>16131.48925121655</v>
      </c>
      <c r="AD24" s="85">
        <v>15798.856137859886</v>
      </c>
      <c r="AE24" s="85">
        <v>15952.945569178903</v>
      </c>
      <c r="AF24" s="85">
        <v>16659.218403802373</v>
      </c>
      <c r="AG24" s="85">
        <v>17138.184671127852</v>
      </c>
      <c r="AH24" s="85">
        <v>14966.293336699844</v>
      </c>
      <c r="AI24" s="85">
        <v>14013.028770394867</v>
      </c>
      <c r="AJ24" s="85">
        <v>16526.125850958546</v>
      </c>
    </row>
    <row r="25" spans="1:36" s="99" customFormat="1">
      <c r="A25" s="167"/>
      <c r="B25" s="166"/>
      <c r="C25" s="166"/>
      <c r="D25" s="84" t="s">
        <v>626</v>
      </c>
      <c r="E25" s="85">
        <v>1536.8363355032209</v>
      </c>
      <c r="F25" s="85">
        <v>1546.6041065911788</v>
      </c>
      <c r="G25" s="85">
        <v>1536.5385480229181</v>
      </c>
      <c r="H25" s="85">
        <v>1536.0708412449542</v>
      </c>
      <c r="I25" s="85">
        <v>1428.225387551958</v>
      </c>
      <c r="J25" s="85">
        <v>1428.7027073801403</v>
      </c>
      <c r="K25" s="85">
        <v>1429.829261075256</v>
      </c>
      <c r="L25" s="85">
        <v>1449.6749101933035</v>
      </c>
      <c r="M25" s="85">
        <v>1474.0220793440396</v>
      </c>
      <c r="N25" s="85">
        <v>1489.1884278334803</v>
      </c>
      <c r="O25" s="85">
        <v>1511.3043290930152</v>
      </c>
      <c r="P25" s="85">
        <v>1531.6005391960937</v>
      </c>
      <c r="Q25" s="85">
        <v>1562.5545252476636</v>
      </c>
      <c r="R25" s="85">
        <v>1577.8108109243249</v>
      </c>
      <c r="S25" s="85">
        <v>1600.8223945836839</v>
      </c>
      <c r="T25" s="85">
        <v>1618.0639513807355</v>
      </c>
      <c r="U25" s="85">
        <v>1677.1646379494746</v>
      </c>
      <c r="V25" s="85">
        <v>1644.227361682048</v>
      </c>
      <c r="W25" s="85">
        <v>1665.449795111082</v>
      </c>
      <c r="X25" s="85">
        <v>1710.3881772782997</v>
      </c>
      <c r="Y25" s="85">
        <v>1743.0661067621479</v>
      </c>
      <c r="Z25" s="85">
        <v>1792.7279188306245</v>
      </c>
      <c r="AA25" s="85">
        <v>1826.7241107462849</v>
      </c>
      <c r="AB25" s="85">
        <v>1825.618885287892</v>
      </c>
      <c r="AC25" s="85">
        <v>1835.450943998341</v>
      </c>
      <c r="AD25" s="85">
        <v>1902.3806739808779</v>
      </c>
      <c r="AE25" s="85">
        <v>1853.6606117414819</v>
      </c>
      <c r="AF25" s="85">
        <v>1886.4957750830956</v>
      </c>
      <c r="AG25" s="85">
        <v>1903.8376904922313</v>
      </c>
      <c r="AH25" s="85">
        <v>1877.5851973893989</v>
      </c>
      <c r="AI25" s="85">
        <v>1907.2514033564346</v>
      </c>
      <c r="AJ25" s="85">
        <v>1884.6988944983141</v>
      </c>
    </row>
    <row r="26" spans="1:36" s="99" customFormat="1">
      <c r="A26" s="167"/>
      <c r="B26" s="166"/>
      <c r="C26" s="166"/>
      <c r="D26" s="84" t="s">
        <v>659</v>
      </c>
      <c r="E26" s="85">
        <v>67.577213571900231</v>
      </c>
      <c r="F26" s="85">
        <v>62.834254748747838</v>
      </c>
      <c r="G26" s="85">
        <v>58.091295925595226</v>
      </c>
      <c r="H26" s="85">
        <v>56.8757072457446</v>
      </c>
      <c r="I26" s="85">
        <v>47.953596322455766</v>
      </c>
      <c r="J26" s="85">
        <v>48.211719273929127</v>
      </c>
      <c r="K26" s="85">
        <v>56.867922015559309</v>
      </c>
      <c r="L26" s="85">
        <v>50.368258619191295</v>
      </c>
      <c r="M26" s="85">
        <v>46.430862887153708</v>
      </c>
      <c r="N26" s="85">
        <v>46.86804604941134</v>
      </c>
      <c r="O26" s="85">
        <v>47.693182541675746</v>
      </c>
      <c r="P26" s="85">
        <v>44.894273757382571</v>
      </c>
      <c r="Q26" s="85">
        <v>46.62587002419825</v>
      </c>
      <c r="R26" s="85">
        <v>61.492312125310413</v>
      </c>
      <c r="S26" s="85">
        <v>82.893564896450968</v>
      </c>
      <c r="T26" s="85">
        <v>140.4791529718396</v>
      </c>
      <c r="U26" s="85">
        <v>167.36870814908892</v>
      </c>
      <c r="V26" s="85">
        <v>174.93993724656605</v>
      </c>
      <c r="W26" s="85">
        <v>196.01616371597115</v>
      </c>
      <c r="X26" s="85">
        <v>144.25596476338822</v>
      </c>
      <c r="Y26" s="85">
        <v>133.15188419771209</v>
      </c>
      <c r="Z26" s="85">
        <v>136.0913473654318</v>
      </c>
      <c r="AA26" s="85">
        <v>121.10766542201742</v>
      </c>
      <c r="AB26" s="85">
        <v>113.00813213763458</v>
      </c>
      <c r="AC26" s="85">
        <v>119.3287144444694</v>
      </c>
      <c r="AD26" s="85">
        <v>145.47464104424466</v>
      </c>
      <c r="AE26" s="85">
        <v>155.12699940130202</v>
      </c>
      <c r="AF26" s="85">
        <v>166.24928194233499</v>
      </c>
      <c r="AG26" s="85">
        <v>185.8671448437531</v>
      </c>
      <c r="AH26" s="85">
        <v>186.99418157541027</v>
      </c>
      <c r="AI26" s="85">
        <v>55.080467509578739</v>
      </c>
      <c r="AJ26" s="85">
        <v>65.672801436721386</v>
      </c>
    </row>
    <row r="27" spans="1:36" s="99" customFormat="1">
      <c r="A27" s="167"/>
      <c r="B27" s="166"/>
      <c r="C27" s="166"/>
      <c r="D27" s="84" t="s">
        <v>660</v>
      </c>
      <c r="E27" s="85">
        <v>65.209246849925321</v>
      </c>
      <c r="F27" s="85">
        <v>57.319738957433408</v>
      </c>
      <c r="G27" s="85">
        <v>54.136100988314965</v>
      </c>
      <c r="H27" s="85">
        <v>44.558012930233545</v>
      </c>
      <c r="I27" s="85">
        <v>42.536195896441214</v>
      </c>
      <c r="J27" s="85">
        <v>56.878604444627285</v>
      </c>
      <c r="K27" s="85">
        <v>48.91421836058781</v>
      </c>
      <c r="L27" s="85">
        <v>29.11391531599892</v>
      </c>
      <c r="M27" s="85">
        <v>40.559624274892656</v>
      </c>
      <c r="N27" s="85">
        <v>8.6239221238918802</v>
      </c>
      <c r="O27" s="85"/>
      <c r="P27" s="85">
        <v>26.423220078359996</v>
      </c>
      <c r="Q27" s="85">
        <v>28.707443856000001</v>
      </c>
      <c r="R27" s="85">
        <v>21.485714130289789</v>
      </c>
      <c r="S27" s="85">
        <v>8.3634933776018201</v>
      </c>
      <c r="T27" s="85">
        <v>0.67175715881223008</v>
      </c>
      <c r="U27" s="85">
        <v>29.934187492525989</v>
      </c>
      <c r="V27" s="85">
        <v>32.018653777282559</v>
      </c>
      <c r="W27" s="85">
        <v>34.191859610486169</v>
      </c>
      <c r="X27" s="85">
        <v>31.328696273454355</v>
      </c>
      <c r="Y27" s="85">
        <v>33.012255901454282</v>
      </c>
      <c r="Z27" s="85">
        <v>28.74261890911032</v>
      </c>
      <c r="AA27" s="85">
        <v>9.2004790832132404</v>
      </c>
      <c r="AB27" s="85">
        <v>12.737937440034004</v>
      </c>
      <c r="AC27" s="85">
        <v>14.395681954367999</v>
      </c>
      <c r="AD27" s="85">
        <v>22.101802132371311</v>
      </c>
      <c r="AE27" s="85">
        <v>18.937593309792238</v>
      </c>
      <c r="AF27" s="85">
        <v>18.654192959340239</v>
      </c>
      <c r="AG27" s="85">
        <v>10.974933189345</v>
      </c>
      <c r="AH27" s="85">
        <v>15.948485896880481</v>
      </c>
      <c r="AI27" s="85">
        <v>14.9841772686068</v>
      </c>
      <c r="AJ27" s="85">
        <v>17.2597971</v>
      </c>
    </row>
    <row r="28" spans="1:36" s="99" customFormat="1">
      <c r="A28" s="167"/>
      <c r="B28" s="166"/>
      <c r="C28" s="166"/>
      <c r="D28" s="84" t="s">
        <v>661</v>
      </c>
      <c r="E28" s="85">
        <v>21658.602062663776</v>
      </c>
      <c r="F28" s="85">
        <v>18603.139407672366</v>
      </c>
      <c r="G28" s="85">
        <v>16547.948127254567</v>
      </c>
      <c r="H28" s="85">
        <v>15251.878116183943</v>
      </c>
      <c r="I28" s="85">
        <v>14458.343979349793</v>
      </c>
      <c r="J28" s="85">
        <v>14211.998237873495</v>
      </c>
      <c r="K28" s="85">
        <v>14210.530360619985</v>
      </c>
      <c r="L28" s="85">
        <v>13951.409081592643</v>
      </c>
      <c r="M28" s="85">
        <v>13994.097525326086</v>
      </c>
      <c r="N28" s="85">
        <v>14122.456963360408</v>
      </c>
      <c r="O28" s="85">
        <v>14195.447502676643</v>
      </c>
      <c r="P28" s="85">
        <v>15184.239542798408</v>
      </c>
      <c r="Q28" s="85">
        <v>14305.382167128564</v>
      </c>
      <c r="R28" s="85">
        <v>14728.65306160915</v>
      </c>
      <c r="S28" s="85">
        <v>14362.902852827663</v>
      </c>
      <c r="T28" s="85">
        <v>13319.258849927786</v>
      </c>
      <c r="U28" s="85">
        <v>12646.694525391667</v>
      </c>
      <c r="V28" s="85">
        <v>11767.836277458289</v>
      </c>
      <c r="W28" s="85">
        <v>11870.914502269381</v>
      </c>
      <c r="X28" s="85">
        <v>10648.681206883814</v>
      </c>
      <c r="Y28" s="85">
        <v>10286.546270632811</v>
      </c>
      <c r="Z28" s="85">
        <v>10360.462350937656</v>
      </c>
      <c r="AA28" s="85">
        <v>9707.0195649945235</v>
      </c>
      <c r="AB28" s="85">
        <v>9183.4510721276129</v>
      </c>
      <c r="AC28" s="85">
        <v>7973.9288380937696</v>
      </c>
      <c r="AD28" s="85">
        <v>8349.5985406426225</v>
      </c>
      <c r="AE28" s="85">
        <v>8270.5761923186292</v>
      </c>
      <c r="AF28" s="85">
        <v>8208.5769085201955</v>
      </c>
      <c r="AG28" s="85">
        <v>7942.2112573064969</v>
      </c>
      <c r="AH28" s="85">
        <v>7600.7398165551467</v>
      </c>
      <c r="AI28" s="85">
        <v>6919.7615134291946</v>
      </c>
      <c r="AJ28" s="85">
        <v>7481.7213918055904</v>
      </c>
    </row>
    <row r="29" spans="1:36" s="99" customFormat="1">
      <c r="A29" s="167"/>
      <c r="B29" s="166"/>
      <c r="C29" s="166"/>
      <c r="D29" s="84" t="s">
        <v>662</v>
      </c>
      <c r="E29" s="85">
        <v>11387.442664277398</v>
      </c>
      <c r="F29" s="85">
        <v>10412.729424150843</v>
      </c>
      <c r="G29" s="85">
        <v>9963.6069922952793</v>
      </c>
      <c r="H29" s="85">
        <v>8354.4304486354158</v>
      </c>
      <c r="I29" s="85">
        <v>7571.804154311787</v>
      </c>
      <c r="J29" s="85">
        <v>7039.9069980345466</v>
      </c>
      <c r="K29" s="85">
        <v>6884.7328636130042</v>
      </c>
      <c r="L29" s="85">
        <v>7288.2723510281885</v>
      </c>
      <c r="M29" s="85">
        <v>7058.3214409063767</v>
      </c>
      <c r="N29" s="85">
        <v>6906.5745788086224</v>
      </c>
      <c r="O29" s="85">
        <v>6341.4679002870707</v>
      </c>
      <c r="P29" s="85">
        <v>6808.9437082100994</v>
      </c>
      <c r="Q29" s="85">
        <v>6366.7269976091311</v>
      </c>
      <c r="R29" s="85">
        <v>5924.9942602265191</v>
      </c>
      <c r="S29" s="85">
        <v>5640.0094674623761</v>
      </c>
      <c r="T29" s="85">
        <v>6262.3574038938468</v>
      </c>
      <c r="U29" s="85">
        <v>6251.1792709330857</v>
      </c>
      <c r="V29" s="85">
        <v>5706.8169864862557</v>
      </c>
      <c r="W29" s="85">
        <v>5923.8079342557994</v>
      </c>
      <c r="X29" s="85">
        <v>5970.7271411004558</v>
      </c>
      <c r="Y29" s="85">
        <v>6303.9721916341805</v>
      </c>
      <c r="Z29" s="85">
        <v>4892.7290764575719</v>
      </c>
      <c r="AA29" s="85">
        <v>5158.2963090512321</v>
      </c>
      <c r="AB29" s="85">
        <v>5416.7567748063229</v>
      </c>
      <c r="AC29" s="85">
        <v>4337.4946031455365</v>
      </c>
      <c r="AD29" s="85">
        <v>4503.9530158354373</v>
      </c>
      <c r="AE29" s="85">
        <v>4545.3318481840233</v>
      </c>
      <c r="AF29" s="85">
        <v>5000.6010146631534</v>
      </c>
      <c r="AG29" s="85">
        <v>4517.9211446779382</v>
      </c>
      <c r="AH29" s="85">
        <v>4448.1036496494535</v>
      </c>
      <c r="AI29" s="85">
        <v>4321.5174910693167</v>
      </c>
      <c r="AJ29" s="85">
        <v>4940.1001276875786</v>
      </c>
    </row>
    <row r="30" spans="1:36" s="99" customFormat="1">
      <c r="A30" s="167"/>
      <c r="B30" s="166"/>
      <c r="C30" s="166"/>
      <c r="D30" s="84" t="s">
        <v>663</v>
      </c>
      <c r="E30" s="85">
        <v>-9332.8044498987692</v>
      </c>
      <c r="F30" s="85">
        <v>-10166.98433616787</v>
      </c>
      <c r="G30" s="85">
        <v>-10800.826661667556</v>
      </c>
      <c r="H30" s="85">
        <v>-10592.010079589465</v>
      </c>
      <c r="I30" s="85">
        <v>-10033.959748745257</v>
      </c>
      <c r="J30" s="85">
        <v>-9486.9482319302606</v>
      </c>
      <c r="K30" s="85">
        <v>-9401.1736744506525</v>
      </c>
      <c r="L30" s="85">
        <v>-9193.1256477240004</v>
      </c>
      <c r="M30" s="85">
        <v>-10263.094590723113</v>
      </c>
      <c r="N30" s="85">
        <v>-9423.402451918264</v>
      </c>
      <c r="O30" s="85">
        <v>-9395.3573505555541</v>
      </c>
      <c r="P30" s="85">
        <v>-8712.6900013190807</v>
      </c>
      <c r="Q30" s="85">
        <v>-9191.952786230413</v>
      </c>
      <c r="R30" s="85">
        <v>-8622.1149777048995</v>
      </c>
      <c r="S30" s="85">
        <v>-8640.5568899580048</v>
      </c>
      <c r="T30" s="85">
        <v>-4750.0198490944331</v>
      </c>
      <c r="U30" s="85">
        <v>-7861.8500041574698</v>
      </c>
      <c r="V30" s="85">
        <v>-7394.9905223551114</v>
      </c>
      <c r="W30" s="85">
        <v>-6299.3192585095567</v>
      </c>
      <c r="X30" s="85">
        <v>-6073.0430558126345</v>
      </c>
      <c r="Y30" s="85">
        <v>-5212.7449072718955</v>
      </c>
      <c r="Z30" s="85">
        <v>-5563.6485398553696</v>
      </c>
      <c r="AA30" s="85">
        <v>-6661.2634870638867</v>
      </c>
      <c r="AB30" s="85">
        <v>-7431.0832330352896</v>
      </c>
      <c r="AC30" s="85">
        <v>-5232.4553244854787</v>
      </c>
      <c r="AD30" s="85">
        <v>-5755.8297808674897</v>
      </c>
      <c r="AE30" s="85">
        <v>-5829.0696265386778</v>
      </c>
      <c r="AF30" s="85">
        <v>-5724.6890712298855</v>
      </c>
      <c r="AG30" s="85">
        <v>-4751.4326998133811</v>
      </c>
      <c r="AH30" s="85">
        <v>-5514.7975992835172</v>
      </c>
      <c r="AI30" s="85">
        <v>-7695.3333531897597</v>
      </c>
      <c r="AJ30" s="85">
        <v>-7657.8289415202053</v>
      </c>
    </row>
    <row r="31" spans="1:36" s="99" customFormat="1">
      <c r="A31" s="167"/>
      <c r="B31" s="166"/>
      <c r="C31" s="166"/>
      <c r="D31" s="84" t="s">
        <v>625</v>
      </c>
      <c r="E31" s="85">
        <v>722.52055064757803</v>
      </c>
      <c r="F31" s="85">
        <v>652.15699047885914</v>
      </c>
      <c r="G31" s="85">
        <v>590.42868939323864</v>
      </c>
      <c r="H31" s="85">
        <v>555.52380478307941</v>
      </c>
      <c r="I31" s="85">
        <v>499.71725459475715</v>
      </c>
      <c r="J31" s="85">
        <v>529.63189506931099</v>
      </c>
      <c r="K31" s="85">
        <v>528.14630369960719</v>
      </c>
      <c r="L31" s="85">
        <v>481.02247474726147</v>
      </c>
      <c r="M31" s="85">
        <v>480.02511734775044</v>
      </c>
      <c r="N31" s="85">
        <v>454.6722199354204</v>
      </c>
      <c r="O31" s="85">
        <v>585.39362002461417</v>
      </c>
      <c r="P31" s="85">
        <v>589.47939338178753</v>
      </c>
      <c r="Q31" s="85">
        <v>558.81440031291902</v>
      </c>
      <c r="R31" s="85">
        <v>567.71051014037164</v>
      </c>
      <c r="S31" s="85">
        <v>605.04428778989472</v>
      </c>
      <c r="T31" s="85">
        <v>617.66057318075377</v>
      </c>
      <c r="U31" s="85">
        <v>622.47302681412248</v>
      </c>
      <c r="V31" s="85">
        <v>556.94937924480405</v>
      </c>
      <c r="W31" s="85">
        <v>557.26631044564692</v>
      </c>
      <c r="X31" s="85">
        <v>539.97625537089209</v>
      </c>
      <c r="Y31" s="85">
        <v>525.98732883260357</v>
      </c>
      <c r="Z31" s="85">
        <v>536.72661633274811</v>
      </c>
      <c r="AA31" s="85">
        <v>523.61464506187201</v>
      </c>
      <c r="AB31" s="85">
        <v>530.87496918880265</v>
      </c>
      <c r="AC31" s="85">
        <v>605.30098190107663</v>
      </c>
      <c r="AD31" s="85">
        <v>560.85987429222155</v>
      </c>
      <c r="AE31" s="85">
        <v>572.8726518160305</v>
      </c>
      <c r="AF31" s="85">
        <v>536.86272421269484</v>
      </c>
      <c r="AG31" s="85">
        <v>506.25219548201295</v>
      </c>
      <c r="AH31" s="85">
        <v>456.24198196856196</v>
      </c>
      <c r="AI31" s="85">
        <v>478.95440296176133</v>
      </c>
      <c r="AJ31" s="85">
        <v>484.26079365787945</v>
      </c>
    </row>
    <row r="32" spans="1:36" s="87" customFormat="1" ht="15" thickBot="1">
      <c r="A32" s="86"/>
      <c r="C32" s="88"/>
    </row>
    <row r="33" spans="1:36" ht="15" thickBot="1"/>
    <row r="34" spans="1:36" s="76" customFormat="1">
      <c r="A34" s="95" t="s">
        <v>167</v>
      </c>
      <c r="B34" s="74"/>
      <c r="C34" s="74"/>
      <c r="D34" s="74"/>
      <c r="E34" s="75" t="s">
        <v>633</v>
      </c>
      <c r="F34" s="75" t="s">
        <v>634</v>
      </c>
      <c r="G34" s="75" t="s">
        <v>635</v>
      </c>
      <c r="H34" s="75" t="s">
        <v>636</v>
      </c>
      <c r="I34" s="75" t="s">
        <v>637</v>
      </c>
      <c r="J34" s="75" t="s">
        <v>638</v>
      </c>
      <c r="K34" s="75" t="s">
        <v>639</v>
      </c>
      <c r="L34" s="75" t="s">
        <v>640</v>
      </c>
      <c r="M34" s="75" t="s">
        <v>641</v>
      </c>
      <c r="N34" s="75" t="s">
        <v>642</v>
      </c>
      <c r="O34" s="75" t="s">
        <v>643</v>
      </c>
      <c r="P34" s="75" t="s">
        <v>644</v>
      </c>
      <c r="Q34" s="75" t="s">
        <v>645</v>
      </c>
      <c r="R34" s="75" t="s">
        <v>646</v>
      </c>
      <c r="S34" s="75" t="s">
        <v>647</v>
      </c>
      <c r="T34" s="75" t="s">
        <v>648</v>
      </c>
      <c r="U34" s="75" t="s">
        <v>649</v>
      </c>
      <c r="V34" s="75" t="s">
        <v>650</v>
      </c>
      <c r="W34" s="75" t="s">
        <v>651</v>
      </c>
      <c r="X34" s="75" t="s">
        <v>652</v>
      </c>
      <c r="Y34" s="75" t="s">
        <v>43</v>
      </c>
      <c r="Z34" s="75" t="s">
        <v>44</v>
      </c>
      <c r="AA34" s="75" t="s">
        <v>45</v>
      </c>
      <c r="AB34" s="75" t="s">
        <v>46</v>
      </c>
      <c r="AC34" s="75" t="s">
        <v>47</v>
      </c>
      <c r="AD34" s="75" t="s">
        <v>48</v>
      </c>
      <c r="AE34" s="75" t="s">
        <v>49</v>
      </c>
      <c r="AF34" s="75" t="s">
        <v>50</v>
      </c>
      <c r="AG34" s="75" t="s">
        <v>51</v>
      </c>
      <c r="AH34" s="75" t="s">
        <v>52</v>
      </c>
      <c r="AI34" s="75" t="s">
        <v>653</v>
      </c>
      <c r="AJ34" s="75" t="s">
        <v>654</v>
      </c>
    </row>
    <row r="35" spans="1:36">
      <c r="A35" s="37"/>
      <c r="E35" s="81">
        <v>16094.805382098233</v>
      </c>
      <c r="F35" s="81">
        <v>14787.200213364169</v>
      </c>
      <c r="G35" s="81">
        <v>13681.500201060715</v>
      </c>
      <c r="H35" s="81">
        <v>12899.158390937093</v>
      </c>
      <c r="I35" s="81">
        <v>12261.322366451563</v>
      </c>
      <c r="J35" s="81">
        <v>11809.015177111574</v>
      </c>
      <c r="K35" s="81">
        <v>11361.86056502194</v>
      </c>
      <c r="L35" s="81">
        <v>10993.745691053047</v>
      </c>
      <c r="M35" s="81">
        <v>10338.579933990988</v>
      </c>
      <c r="N35" s="81">
        <v>9780.9834767510147</v>
      </c>
      <c r="O35" s="81">
        <v>9434.026929889902</v>
      </c>
      <c r="P35" s="81">
        <v>9493.2993676373444</v>
      </c>
      <c r="Q35" s="81">
        <v>8368.9018885049063</v>
      </c>
      <c r="R35" s="81">
        <v>9228.0797877747573</v>
      </c>
      <c r="S35" s="81">
        <v>8562.5591091386359</v>
      </c>
      <c r="T35" s="81">
        <v>8576.3822448488827</v>
      </c>
      <c r="U35" s="81">
        <v>9204.2856722236138</v>
      </c>
      <c r="V35" s="81">
        <v>8316.8934367774636</v>
      </c>
      <c r="W35" s="81">
        <v>8140.6055226985654</v>
      </c>
      <c r="X35" s="81">
        <v>7710.1059259467029</v>
      </c>
      <c r="Y35" s="81">
        <v>7664.1834470454751</v>
      </c>
      <c r="Z35" s="81">
        <v>8806.6822069013615</v>
      </c>
      <c r="AA35" s="81">
        <v>7039.4642515432042</v>
      </c>
      <c r="AB35" s="81">
        <v>7181.2732088524599</v>
      </c>
      <c r="AC35" s="81">
        <v>7301.8071917326424</v>
      </c>
      <c r="AD35" s="81">
        <v>6768.9927116619019</v>
      </c>
      <c r="AE35" s="81">
        <v>6708.4929041109262</v>
      </c>
      <c r="AF35" s="81">
        <v>7134.3710862766793</v>
      </c>
      <c r="AG35" s="81">
        <v>7631.5436732259477</v>
      </c>
      <c r="AH35" s="81">
        <v>6327.4906496858221</v>
      </c>
      <c r="AI35" s="81">
        <v>5930.9874373742896</v>
      </c>
      <c r="AJ35" s="81">
        <v>7032.3162214518252</v>
      </c>
    </row>
    <row r="36" spans="1:36">
      <c r="A36" s="37"/>
      <c r="E36" s="11">
        <f>E24-E35</f>
        <v>9541.6117300547321</v>
      </c>
      <c r="F36" s="11">
        <f t="shared" ref="F36:AJ36" si="3">F24-F35</f>
        <v>7388.3245240454453</v>
      </c>
      <c r="G36" s="11">
        <f t="shared" si="3"/>
        <v>7037.0369322369133</v>
      </c>
      <c r="H36" s="11">
        <f t="shared" si="3"/>
        <v>8089.7133980330545</v>
      </c>
      <c r="I36" s="11">
        <f t="shared" si="3"/>
        <v>8260.8750735542471</v>
      </c>
      <c r="J36" s="11">
        <f t="shared" si="3"/>
        <v>9166.3765546439063</v>
      </c>
      <c r="K36" s="11">
        <f t="shared" si="3"/>
        <v>9473.4679384505653</v>
      </c>
      <c r="L36" s="11">
        <f t="shared" si="3"/>
        <v>9529.0665165757291</v>
      </c>
      <c r="M36" s="11">
        <f t="shared" si="3"/>
        <v>9689.6735678938439</v>
      </c>
      <c r="N36" s="11">
        <f t="shared" si="3"/>
        <v>9338.1733732118773</v>
      </c>
      <c r="O36" s="11">
        <f t="shared" si="3"/>
        <v>8407.1247919072466</v>
      </c>
      <c r="P36" s="11">
        <f t="shared" si="3"/>
        <v>8562.6882654274959</v>
      </c>
      <c r="Q36" s="11">
        <f t="shared" si="3"/>
        <v>9609.288009066111</v>
      </c>
      <c r="R36" s="11">
        <f t="shared" si="3"/>
        <v>9198.7459813298519</v>
      </c>
      <c r="S36" s="11">
        <f t="shared" si="3"/>
        <v>10454.9919324438</v>
      </c>
      <c r="T36" s="11">
        <f t="shared" si="3"/>
        <v>9925.567880198334</v>
      </c>
      <c r="U36" s="11">
        <f t="shared" si="3"/>
        <v>10742.627168511295</v>
      </c>
      <c r="V36" s="11">
        <f t="shared" si="3"/>
        <v>10618.567423085035</v>
      </c>
      <c r="W36" s="11">
        <f t="shared" si="3"/>
        <v>10503.695594841862</v>
      </c>
      <c r="X36" s="11">
        <f t="shared" si="3"/>
        <v>8964.4740772688419</v>
      </c>
      <c r="Y36" s="11">
        <f t="shared" si="3"/>
        <v>9288.8459264007652</v>
      </c>
      <c r="Z36" s="11">
        <f t="shared" si="3"/>
        <v>8941.5174297540689</v>
      </c>
      <c r="AA36" s="11">
        <f t="shared" si="3"/>
        <v>8885.0188921490389</v>
      </c>
      <c r="AB36" s="11">
        <f t="shared" si="3"/>
        <v>8613.8450305252845</v>
      </c>
      <c r="AC36" s="11">
        <f t="shared" si="3"/>
        <v>8829.6820594839082</v>
      </c>
      <c r="AD36" s="11">
        <f t="shared" si="3"/>
        <v>9029.8634261979842</v>
      </c>
      <c r="AE36" s="11">
        <f t="shared" si="3"/>
        <v>9244.4526650679763</v>
      </c>
      <c r="AF36" s="11">
        <f t="shared" si="3"/>
        <v>9524.847317525695</v>
      </c>
      <c r="AG36" s="11">
        <f t="shared" si="3"/>
        <v>9506.6409979019045</v>
      </c>
      <c r="AH36" s="11">
        <f t="shared" si="3"/>
        <v>8638.802687014022</v>
      </c>
      <c r="AI36" s="11">
        <f t="shared" si="3"/>
        <v>8082.0413330205774</v>
      </c>
      <c r="AJ36" s="11">
        <f t="shared" si="3"/>
        <v>9493.8096295067207</v>
      </c>
    </row>
    <row r="37" spans="1:36">
      <c r="A37" s="37"/>
      <c r="D37" t="str">
        <f>D27</f>
        <v>International shipping</v>
      </c>
      <c r="E37" s="24">
        <f t="shared" ref="E37:AJ37" si="4">E27</f>
        <v>65.209246849925321</v>
      </c>
      <c r="F37" s="24">
        <f t="shared" si="4"/>
        <v>57.319738957433408</v>
      </c>
      <c r="G37" s="24">
        <f t="shared" si="4"/>
        <v>54.136100988314965</v>
      </c>
      <c r="H37" s="24">
        <f t="shared" si="4"/>
        <v>44.558012930233545</v>
      </c>
      <c r="I37" s="24">
        <f t="shared" si="4"/>
        <v>42.536195896441214</v>
      </c>
      <c r="J37" s="24">
        <f t="shared" si="4"/>
        <v>56.878604444627285</v>
      </c>
      <c r="K37" s="24">
        <f t="shared" si="4"/>
        <v>48.91421836058781</v>
      </c>
      <c r="L37" s="24">
        <f t="shared" si="4"/>
        <v>29.11391531599892</v>
      </c>
      <c r="M37" s="24">
        <f t="shared" si="4"/>
        <v>40.559624274892656</v>
      </c>
      <c r="N37" s="24">
        <f t="shared" si="4"/>
        <v>8.6239221238918802</v>
      </c>
      <c r="O37" s="24">
        <f t="shared" si="4"/>
        <v>0</v>
      </c>
      <c r="P37" s="24">
        <f t="shared" si="4"/>
        <v>26.423220078359996</v>
      </c>
      <c r="Q37" s="24">
        <f t="shared" si="4"/>
        <v>28.707443856000001</v>
      </c>
      <c r="R37" s="24">
        <f t="shared" si="4"/>
        <v>21.485714130289789</v>
      </c>
      <c r="S37" s="24">
        <f t="shared" si="4"/>
        <v>8.3634933776018201</v>
      </c>
      <c r="T37" s="24">
        <f t="shared" si="4"/>
        <v>0.67175715881223008</v>
      </c>
      <c r="U37" s="24">
        <f t="shared" si="4"/>
        <v>29.934187492525989</v>
      </c>
      <c r="V37" s="24">
        <f t="shared" si="4"/>
        <v>32.018653777282559</v>
      </c>
      <c r="W37" s="24">
        <f t="shared" si="4"/>
        <v>34.191859610486169</v>
      </c>
      <c r="X37" s="24">
        <f t="shared" si="4"/>
        <v>31.328696273454355</v>
      </c>
      <c r="Y37" s="24">
        <f t="shared" si="4"/>
        <v>33.012255901454282</v>
      </c>
      <c r="Z37" s="24">
        <f t="shared" si="4"/>
        <v>28.74261890911032</v>
      </c>
      <c r="AA37" s="24">
        <f t="shared" si="4"/>
        <v>9.2004790832132404</v>
      </c>
      <c r="AB37" s="24">
        <f t="shared" si="4"/>
        <v>12.737937440034004</v>
      </c>
      <c r="AC37" s="24">
        <f t="shared" si="4"/>
        <v>14.395681954367999</v>
      </c>
      <c r="AD37" s="24">
        <f t="shared" si="4"/>
        <v>22.101802132371311</v>
      </c>
      <c r="AE37" s="24">
        <f t="shared" si="4"/>
        <v>18.937593309792238</v>
      </c>
      <c r="AF37" s="24">
        <f t="shared" si="4"/>
        <v>18.654192959340239</v>
      </c>
      <c r="AG37" s="24">
        <f t="shared" si="4"/>
        <v>10.974933189345</v>
      </c>
      <c r="AH37" s="24">
        <f t="shared" si="4"/>
        <v>15.948485896880481</v>
      </c>
      <c r="AI37" s="24">
        <f t="shared" si="4"/>
        <v>14.9841772686068</v>
      </c>
      <c r="AJ37" s="24">
        <f t="shared" si="4"/>
        <v>17.2597971</v>
      </c>
    </row>
    <row r="38" spans="1:36">
      <c r="A38" s="37"/>
      <c r="D38" t="str">
        <f>D23</f>
        <v>Domestic transport</v>
      </c>
      <c r="E38" s="24">
        <f t="shared" ref="E38:AJ38" si="5">E23</f>
        <v>6816.3163705572733</v>
      </c>
      <c r="F38" s="24">
        <f t="shared" si="5"/>
        <v>5788.3567485505027</v>
      </c>
      <c r="G38" s="24">
        <f t="shared" si="5"/>
        <v>5218.0522682738601</v>
      </c>
      <c r="H38" s="24">
        <f t="shared" si="5"/>
        <v>4955.4693014582508</v>
      </c>
      <c r="I38" s="24">
        <f t="shared" si="5"/>
        <v>4757.4038359548222</v>
      </c>
      <c r="J38" s="24">
        <f t="shared" si="5"/>
        <v>5490.9231630198483</v>
      </c>
      <c r="K38" s="24">
        <f t="shared" si="5"/>
        <v>5719.5850750233431</v>
      </c>
      <c r="L38" s="24">
        <f t="shared" si="5"/>
        <v>5804.031293783095</v>
      </c>
      <c r="M38" s="24">
        <f t="shared" si="5"/>
        <v>6103.7440667603723</v>
      </c>
      <c r="N38" s="24">
        <f t="shared" si="5"/>
        <v>5956.1577690608792</v>
      </c>
      <c r="O38" s="24">
        <f t="shared" si="5"/>
        <v>5721.5878323053375</v>
      </c>
      <c r="P38" s="24">
        <f t="shared" si="5"/>
        <v>6142.7530621620626</v>
      </c>
      <c r="Q38" s="24">
        <f t="shared" si="5"/>
        <v>6157.2216668230985</v>
      </c>
      <c r="R38" s="24">
        <f t="shared" si="5"/>
        <v>6077.5451001708225</v>
      </c>
      <c r="S38" s="24">
        <f t="shared" si="5"/>
        <v>6814.9074821837103</v>
      </c>
      <c r="T38" s="24">
        <f t="shared" si="5"/>
        <v>7693.0755040020467</v>
      </c>
      <c r="U38" s="24">
        <f t="shared" si="5"/>
        <v>6841.1274392066707</v>
      </c>
      <c r="V38" s="24">
        <f t="shared" si="5"/>
        <v>7543.3921516989321</v>
      </c>
      <c r="W38" s="24">
        <f t="shared" si="5"/>
        <v>7895.6346665009851</v>
      </c>
      <c r="X38" s="24">
        <f t="shared" si="5"/>
        <v>7001.962959440415</v>
      </c>
      <c r="Y38" s="24">
        <f t="shared" si="5"/>
        <v>7421.4796835768775</v>
      </c>
      <c r="Z38" s="24">
        <f t="shared" si="5"/>
        <v>7052.6411215232947</v>
      </c>
      <c r="AA38" s="24">
        <f t="shared" si="5"/>
        <v>6928.5916761105791</v>
      </c>
      <c r="AB38" s="24">
        <f t="shared" si="5"/>
        <v>6860.6133727088427</v>
      </c>
      <c r="AC38" s="24">
        <f t="shared" si="5"/>
        <v>6607.8235879837584</v>
      </c>
      <c r="AD38" s="24">
        <f t="shared" si="5"/>
        <v>7293.4040343525121</v>
      </c>
      <c r="AE38" s="24">
        <f t="shared" si="5"/>
        <v>7539.5814706073197</v>
      </c>
      <c r="AF38" s="24">
        <f t="shared" si="5"/>
        <v>7682.9446685039147</v>
      </c>
      <c r="AG38" s="24">
        <f t="shared" si="5"/>
        <v>7808.6557366450288</v>
      </c>
      <c r="AH38" s="24">
        <f t="shared" si="5"/>
        <v>8123.0490960000716</v>
      </c>
      <c r="AI38" s="24">
        <f t="shared" si="5"/>
        <v>7061.4981182509728</v>
      </c>
      <c r="AJ38" s="24">
        <f t="shared" si="5"/>
        <v>7522.6829797718428</v>
      </c>
    </row>
    <row r="39" spans="1:36">
      <c r="A39" s="37"/>
      <c r="D39" t="str">
        <f>D28</f>
        <v>Energy supply</v>
      </c>
      <c r="E39" s="24">
        <f t="shared" ref="E39:AJ40" si="6">E28</f>
        <v>21658.602062663776</v>
      </c>
      <c r="F39" s="24">
        <f t="shared" si="6"/>
        <v>18603.139407672366</v>
      </c>
      <c r="G39" s="24">
        <f t="shared" si="6"/>
        <v>16547.948127254567</v>
      </c>
      <c r="H39" s="24">
        <f t="shared" si="6"/>
        <v>15251.878116183943</v>
      </c>
      <c r="I39" s="24">
        <f t="shared" si="6"/>
        <v>14458.343979349793</v>
      </c>
      <c r="J39" s="24">
        <f t="shared" si="6"/>
        <v>14211.998237873495</v>
      </c>
      <c r="K39" s="24">
        <f t="shared" si="6"/>
        <v>14210.530360619985</v>
      </c>
      <c r="L39" s="24">
        <f t="shared" si="6"/>
        <v>13951.409081592643</v>
      </c>
      <c r="M39" s="24">
        <f t="shared" si="6"/>
        <v>13994.097525326086</v>
      </c>
      <c r="N39" s="24">
        <f t="shared" si="6"/>
        <v>14122.456963360408</v>
      </c>
      <c r="O39" s="24">
        <f t="shared" si="6"/>
        <v>14195.447502676643</v>
      </c>
      <c r="P39" s="24">
        <f t="shared" si="6"/>
        <v>15184.239542798408</v>
      </c>
      <c r="Q39" s="24">
        <f t="shared" si="6"/>
        <v>14305.382167128564</v>
      </c>
      <c r="R39" s="24">
        <f t="shared" si="6"/>
        <v>14728.65306160915</v>
      </c>
      <c r="S39" s="24">
        <f t="shared" si="6"/>
        <v>14362.902852827663</v>
      </c>
      <c r="T39" s="24">
        <f t="shared" si="6"/>
        <v>13319.258849927786</v>
      </c>
      <c r="U39" s="24">
        <f t="shared" si="6"/>
        <v>12646.694525391667</v>
      </c>
      <c r="V39" s="24">
        <f t="shared" si="6"/>
        <v>11767.836277458289</v>
      </c>
      <c r="W39" s="24">
        <f t="shared" si="6"/>
        <v>11870.914502269381</v>
      </c>
      <c r="X39" s="24">
        <f t="shared" si="6"/>
        <v>10648.681206883814</v>
      </c>
      <c r="Y39" s="24">
        <f t="shared" si="6"/>
        <v>10286.546270632811</v>
      </c>
      <c r="Z39" s="24">
        <f t="shared" si="6"/>
        <v>10360.462350937656</v>
      </c>
      <c r="AA39" s="24">
        <f t="shared" si="6"/>
        <v>9707.0195649945235</v>
      </c>
      <c r="AB39" s="24">
        <f t="shared" si="6"/>
        <v>9183.4510721276129</v>
      </c>
      <c r="AC39" s="24">
        <f t="shared" si="6"/>
        <v>7973.9288380937696</v>
      </c>
      <c r="AD39" s="24">
        <f t="shared" si="6"/>
        <v>8349.5985406426225</v>
      </c>
      <c r="AE39" s="24">
        <f t="shared" si="6"/>
        <v>8270.5761923186292</v>
      </c>
      <c r="AF39" s="24">
        <f t="shared" si="6"/>
        <v>8208.5769085201955</v>
      </c>
      <c r="AG39" s="24">
        <f t="shared" si="6"/>
        <v>7942.2112573064969</v>
      </c>
      <c r="AH39" s="24">
        <f t="shared" si="6"/>
        <v>7600.7398165551467</v>
      </c>
      <c r="AI39" s="24">
        <f t="shared" si="6"/>
        <v>6919.7615134291946</v>
      </c>
      <c r="AJ39" s="24">
        <f t="shared" si="6"/>
        <v>7481.7213918055904</v>
      </c>
    </row>
    <row r="40" spans="1:36">
      <c r="A40" s="37"/>
      <c r="D40" t="str">
        <f>D29</f>
        <v>Residential and commercial</v>
      </c>
      <c r="E40" s="24">
        <f t="shared" si="6"/>
        <v>11387.442664277398</v>
      </c>
      <c r="F40" s="24">
        <f t="shared" si="6"/>
        <v>10412.729424150843</v>
      </c>
      <c r="G40" s="24">
        <f t="shared" si="6"/>
        <v>9963.6069922952793</v>
      </c>
      <c r="H40" s="24">
        <f t="shared" si="6"/>
        <v>8354.4304486354158</v>
      </c>
      <c r="I40" s="24">
        <f t="shared" si="6"/>
        <v>7571.804154311787</v>
      </c>
      <c r="J40" s="24">
        <f t="shared" si="6"/>
        <v>7039.9069980345466</v>
      </c>
      <c r="K40" s="24">
        <f t="shared" si="6"/>
        <v>6884.7328636130042</v>
      </c>
      <c r="L40" s="24">
        <f t="shared" si="6"/>
        <v>7288.2723510281885</v>
      </c>
      <c r="M40" s="24">
        <f t="shared" si="6"/>
        <v>7058.3214409063767</v>
      </c>
      <c r="N40" s="24">
        <f t="shared" si="6"/>
        <v>6906.5745788086224</v>
      </c>
      <c r="O40" s="24">
        <f t="shared" si="6"/>
        <v>6341.4679002870707</v>
      </c>
      <c r="P40" s="24">
        <f t="shared" si="6"/>
        <v>6808.9437082100994</v>
      </c>
      <c r="Q40" s="24">
        <f t="shared" si="6"/>
        <v>6366.7269976091311</v>
      </c>
      <c r="R40" s="24">
        <f t="shared" si="6"/>
        <v>5924.9942602265191</v>
      </c>
      <c r="S40" s="24">
        <f t="shared" si="6"/>
        <v>5640.0094674623761</v>
      </c>
      <c r="T40" s="24">
        <f t="shared" si="6"/>
        <v>6262.3574038938468</v>
      </c>
      <c r="U40" s="24">
        <f t="shared" si="6"/>
        <v>6251.1792709330857</v>
      </c>
      <c r="V40" s="24">
        <f t="shared" si="6"/>
        <v>5706.8169864862557</v>
      </c>
      <c r="W40" s="24">
        <f t="shared" si="6"/>
        <v>5923.8079342557994</v>
      </c>
      <c r="X40" s="24">
        <f t="shared" si="6"/>
        <v>5970.7271411004558</v>
      </c>
      <c r="Y40" s="24">
        <f t="shared" si="6"/>
        <v>6303.9721916341805</v>
      </c>
      <c r="Z40" s="24">
        <f t="shared" si="6"/>
        <v>4892.7290764575719</v>
      </c>
      <c r="AA40" s="24">
        <f t="shared" si="6"/>
        <v>5158.2963090512321</v>
      </c>
      <c r="AB40" s="24">
        <f t="shared" si="6"/>
        <v>5416.7567748063229</v>
      </c>
      <c r="AC40" s="24">
        <f t="shared" si="6"/>
        <v>4337.4946031455365</v>
      </c>
      <c r="AD40" s="24">
        <f t="shared" si="6"/>
        <v>4503.9530158354373</v>
      </c>
      <c r="AE40" s="24">
        <f t="shared" si="6"/>
        <v>4545.3318481840233</v>
      </c>
      <c r="AF40" s="24">
        <f t="shared" si="6"/>
        <v>5000.6010146631534</v>
      </c>
      <c r="AG40" s="24">
        <f t="shared" si="6"/>
        <v>4517.9211446779382</v>
      </c>
      <c r="AH40" s="24">
        <f t="shared" si="6"/>
        <v>4448.1036496494535</v>
      </c>
      <c r="AI40" s="24">
        <f t="shared" si="6"/>
        <v>4321.5174910693167</v>
      </c>
      <c r="AJ40" s="24">
        <f t="shared" si="6"/>
        <v>4940.1001276875786</v>
      </c>
    </row>
    <row r="41" spans="1:36">
      <c r="A41" s="37"/>
      <c r="D41" t="str">
        <f>D22</f>
        <v>Agriculture</v>
      </c>
      <c r="E41" s="24">
        <f t="shared" ref="E41:AJ41" si="7">E22</f>
        <v>6068.30396173594</v>
      </c>
      <c r="F41" s="24">
        <f t="shared" si="7"/>
        <v>5251.4295580867956</v>
      </c>
      <c r="G41" s="24">
        <f t="shared" si="7"/>
        <v>4135.1003903365518</v>
      </c>
      <c r="H41" s="24">
        <f t="shared" si="7"/>
        <v>3684.8883470251003</v>
      </c>
      <c r="I41" s="24">
        <f t="shared" si="7"/>
        <v>3532.1408479891165</v>
      </c>
      <c r="J41" s="24">
        <f t="shared" si="7"/>
        <v>3585.5043376920194</v>
      </c>
      <c r="K41" s="24">
        <f t="shared" si="7"/>
        <v>3470.780218690395</v>
      </c>
      <c r="L41" s="24">
        <f t="shared" si="7"/>
        <v>3402.2691365410788</v>
      </c>
      <c r="M41" s="24">
        <f t="shared" si="7"/>
        <v>3058.5528636365257</v>
      </c>
      <c r="N41" s="24">
        <f t="shared" si="7"/>
        <v>2882.8870082751723</v>
      </c>
      <c r="O41" s="24">
        <f t="shared" si="7"/>
        <v>2855.3014074304906</v>
      </c>
      <c r="P41" s="24">
        <f t="shared" si="7"/>
        <v>3009.1455687606563</v>
      </c>
      <c r="Q41" s="24">
        <f t="shared" si="7"/>
        <v>3013.0216702437156</v>
      </c>
      <c r="R41" s="24">
        <f t="shared" si="7"/>
        <v>2737.9473367685628</v>
      </c>
      <c r="S41" s="24">
        <f t="shared" si="7"/>
        <v>2714.412696017856</v>
      </c>
      <c r="T41" s="24">
        <f t="shared" si="7"/>
        <v>2720.8754832620566</v>
      </c>
      <c r="U41" s="24">
        <f t="shared" si="7"/>
        <v>2530.9908970339684</v>
      </c>
      <c r="V41" s="24">
        <f t="shared" si="7"/>
        <v>2601.6529967611868</v>
      </c>
      <c r="W41" s="24">
        <f t="shared" si="7"/>
        <v>2719.4830053521951</v>
      </c>
      <c r="X41" s="24">
        <f t="shared" si="7"/>
        <v>2467.9350263513029</v>
      </c>
      <c r="Y41" s="24">
        <f t="shared" si="7"/>
        <v>2581.7515334720374</v>
      </c>
      <c r="Z41" s="24">
        <f t="shared" si="7"/>
        <v>2514.0241743591941</v>
      </c>
      <c r="AA41" s="24">
        <f t="shared" si="7"/>
        <v>2429.129417862539</v>
      </c>
      <c r="AB41" s="24">
        <f t="shared" si="7"/>
        <v>2565.1963237609966</v>
      </c>
      <c r="AC41" s="24">
        <f t="shared" si="7"/>
        <v>2698.2565806055959</v>
      </c>
      <c r="AD41" s="24">
        <f t="shared" si="7"/>
        <v>2516.8684437566717</v>
      </c>
      <c r="AE41" s="24">
        <f t="shared" si="7"/>
        <v>2636.2195193871207</v>
      </c>
      <c r="AF41" s="24">
        <f t="shared" si="7"/>
        <v>2492.0623409425784</v>
      </c>
      <c r="AG41" s="24">
        <f t="shared" si="7"/>
        <v>2512.4813914361357</v>
      </c>
      <c r="AH41" s="24">
        <f t="shared" si="7"/>
        <v>2529.014955311523</v>
      </c>
      <c r="AI41" s="24">
        <f t="shared" si="7"/>
        <v>2531.752779795544</v>
      </c>
      <c r="AJ41" s="24">
        <f t="shared" si="7"/>
        <v>2430.5695404358762</v>
      </c>
    </row>
    <row r="42" spans="1:36">
      <c r="A42" s="37"/>
      <c r="D42" t="str">
        <f>D26</f>
        <v>International Aviation</v>
      </c>
      <c r="E42" s="24">
        <f t="shared" ref="E42:AJ42" si="8">E26</f>
        <v>67.577213571900231</v>
      </c>
      <c r="F42" s="24">
        <f t="shared" si="8"/>
        <v>62.834254748747838</v>
      </c>
      <c r="G42" s="24">
        <f t="shared" si="8"/>
        <v>58.091295925595226</v>
      </c>
      <c r="H42" s="24">
        <f t="shared" si="8"/>
        <v>56.8757072457446</v>
      </c>
      <c r="I42" s="24">
        <f t="shared" si="8"/>
        <v>47.953596322455766</v>
      </c>
      <c r="J42" s="24">
        <f t="shared" si="8"/>
        <v>48.211719273929127</v>
      </c>
      <c r="K42" s="24">
        <f t="shared" si="8"/>
        <v>56.867922015559309</v>
      </c>
      <c r="L42" s="24">
        <f t="shared" si="8"/>
        <v>50.368258619191295</v>
      </c>
      <c r="M42" s="24">
        <f t="shared" si="8"/>
        <v>46.430862887153708</v>
      </c>
      <c r="N42" s="24">
        <f t="shared" si="8"/>
        <v>46.86804604941134</v>
      </c>
      <c r="O42" s="24">
        <f t="shared" si="8"/>
        <v>47.693182541675746</v>
      </c>
      <c r="P42" s="24">
        <f t="shared" si="8"/>
        <v>44.894273757382571</v>
      </c>
      <c r="Q42" s="24">
        <f t="shared" si="8"/>
        <v>46.62587002419825</v>
      </c>
      <c r="R42" s="24">
        <f t="shared" si="8"/>
        <v>61.492312125310413</v>
      </c>
      <c r="S42" s="24">
        <f t="shared" si="8"/>
        <v>82.893564896450968</v>
      </c>
      <c r="T42" s="24">
        <f t="shared" si="8"/>
        <v>140.4791529718396</v>
      </c>
      <c r="U42" s="24">
        <f t="shared" si="8"/>
        <v>167.36870814908892</v>
      </c>
      <c r="V42" s="24">
        <f t="shared" si="8"/>
        <v>174.93993724656605</v>
      </c>
      <c r="W42" s="24">
        <f t="shared" si="8"/>
        <v>196.01616371597115</v>
      </c>
      <c r="X42" s="24">
        <f t="shared" si="8"/>
        <v>144.25596476338822</v>
      </c>
      <c r="Y42" s="24">
        <f t="shared" si="8"/>
        <v>133.15188419771209</v>
      </c>
      <c r="Z42" s="24">
        <f t="shared" si="8"/>
        <v>136.0913473654318</v>
      </c>
      <c r="AA42" s="24">
        <f t="shared" si="8"/>
        <v>121.10766542201742</v>
      </c>
      <c r="AB42" s="24">
        <f t="shared" si="8"/>
        <v>113.00813213763458</v>
      </c>
      <c r="AC42" s="24">
        <f t="shared" si="8"/>
        <v>119.3287144444694</v>
      </c>
      <c r="AD42" s="24">
        <f t="shared" si="8"/>
        <v>145.47464104424466</v>
      </c>
      <c r="AE42" s="24">
        <f t="shared" si="8"/>
        <v>155.12699940130202</v>
      </c>
      <c r="AF42" s="24">
        <f t="shared" si="8"/>
        <v>166.24928194233499</v>
      </c>
      <c r="AG42" s="24">
        <f t="shared" si="8"/>
        <v>185.8671448437531</v>
      </c>
      <c r="AH42" s="24">
        <f t="shared" si="8"/>
        <v>186.99418157541027</v>
      </c>
      <c r="AI42" s="24">
        <f t="shared" si="8"/>
        <v>55.080467509578739</v>
      </c>
      <c r="AJ42" s="24">
        <f t="shared" si="8"/>
        <v>65.672801436721386</v>
      </c>
    </row>
    <row r="43" spans="1:36">
      <c r="A43" s="37"/>
      <c r="D43" t="str">
        <f>D31</f>
        <v>Other combustion</v>
      </c>
      <c r="E43" s="24">
        <f t="shared" ref="E43:AJ43" si="9">E31</f>
        <v>722.52055064757803</v>
      </c>
      <c r="F43" s="24">
        <f t="shared" si="9"/>
        <v>652.15699047885914</v>
      </c>
      <c r="G43" s="24">
        <f t="shared" si="9"/>
        <v>590.42868939323864</v>
      </c>
      <c r="H43" s="24">
        <f t="shared" si="9"/>
        <v>555.52380478307941</v>
      </c>
      <c r="I43" s="24">
        <f t="shared" si="9"/>
        <v>499.71725459475715</v>
      </c>
      <c r="J43" s="24">
        <f t="shared" si="9"/>
        <v>529.63189506931099</v>
      </c>
      <c r="K43" s="24">
        <f t="shared" si="9"/>
        <v>528.14630369960719</v>
      </c>
      <c r="L43" s="24">
        <f t="shared" si="9"/>
        <v>481.02247474726147</v>
      </c>
      <c r="M43" s="24">
        <f t="shared" si="9"/>
        <v>480.02511734775044</v>
      </c>
      <c r="N43" s="24">
        <f t="shared" si="9"/>
        <v>454.6722199354204</v>
      </c>
      <c r="O43" s="24">
        <f t="shared" si="9"/>
        <v>585.39362002461417</v>
      </c>
      <c r="P43" s="24">
        <f t="shared" si="9"/>
        <v>589.47939338178753</v>
      </c>
      <c r="Q43" s="24">
        <f t="shared" si="9"/>
        <v>558.81440031291902</v>
      </c>
      <c r="R43" s="24">
        <f t="shared" si="9"/>
        <v>567.71051014037164</v>
      </c>
      <c r="S43" s="24">
        <f t="shared" si="9"/>
        <v>605.04428778989472</v>
      </c>
      <c r="T43" s="24">
        <f t="shared" si="9"/>
        <v>617.66057318075377</v>
      </c>
      <c r="U43" s="24">
        <f t="shared" si="9"/>
        <v>622.47302681412248</v>
      </c>
      <c r="V43" s="24">
        <f t="shared" si="9"/>
        <v>556.94937924480405</v>
      </c>
      <c r="W43" s="24">
        <f t="shared" si="9"/>
        <v>557.26631044564692</v>
      </c>
      <c r="X43" s="24">
        <f t="shared" si="9"/>
        <v>539.97625537089209</v>
      </c>
      <c r="Y43" s="24">
        <f t="shared" si="9"/>
        <v>525.98732883260357</v>
      </c>
      <c r="Z43" s="24">
        <f t="shared" si="9"/>
        <v>536.72661633274811</v>
      </c>
      <c r="AA43" s="24">
        <f t="shared" si="9"/>
        <v>523.61464506187201</v>
      </c>
      <c r="AB43" s="24">
        <f t="shared" si="9"/>
        <v>530.87496918880265</v>
      </c>
      <c r="AC43" s="24">
        <f t="shared" si="9"/>
        <v>605.30098190107663</v>
      </c>
      <c r="AD43" s="24">
        <f t="shared" si="9"/>
        <v>560.85987429222155</v>
      </c>
      <c r="AE43" s="24">
        <f t="shared" si="9"/>
        <v>572.8726518160305</v>
      </c>
      <c r="AF43" s="24">
        <f t="shared" si="9"/>
        <v>536.86272421269484</v>
      </c>
      <c r="AG43" s="24">
        <f t="shared" si="9"/>
        <v>506.25219548201295</v>
      </c>
      <c r="AH43" s="24">
        <f t="shared" si="9"/>
        <v>456.24198196856196</v>
      </c>
      <c r="AI43" s="24">
        <f t="shared" si="9"/>
        <v>478.95440296176133</v>
      </c>
      <c r="AJ43" s="24">
        <f t="shared" si="9"/>
        <v>484.26079365787945</v>
      </c>
    </row>
    <row r="44" spans="1:36">
      <c r="A44" s="37"/>
      <c r="D44" t="str">
        <f>D25</f>
        <v>Waste</v>
      </c>
      <c r="E44" s="24">
        <f t="shared" ref="E44:AJ45" si="10">E25</f>
        <v>1536.8363355032209</v>
      </c>
      <c r="F44" s="24">
        <f t="shared" si="10"/>
        <v>1546.6041065911788</v>
      </c>
      <c r="G44" s="24">
        <f t="shared" si="10"/>
        <v>1536.5385480229181</v>
      </c>
      <c r="H44" s="24">
        <f t="shared" si="10"/>
        <v>1536.0708412449542</v>
      </c>
      <c r="I44" s="24">
        <f t="shared" si="10"/>
        <v>1428.225387551958</v>
      </c>
      <c r="J44" s="24">
        <f t="shared" si="10"/>
        <v>1428.7027073801403</v>
      </c>
      <c r="K44" s="24">
        <f t="shared" si="10"/>
        <v>1429.829261075256</v>
      </c>
      <c r="L44" s="24">
        <f t="shared" si="10"/>
        <v>1449.6749101933035</v>
      </c>
      <c r="M44" s="24">
        <f t="shared" si="10"/>
        <v>1474.0220793440396</v>
      </c>
      <c r="N44" s="24">
        <f t="shared" si="10"/>
        <v>1489.1884278334803</v>
      </c>
      <c r="O44" s="24">
        <f t="shared" si="10"/>
        <v>1511.3043290930152</v>
      </c>
      <c r="P44" s="24">
        <f t="shared" si="10"/>
        <v>1531.6005391960937</v>
      </c>
      <c r="Q44" s="24">
        <f t="shared" si="10"/>
        <v>1562.5545252476636</v>
      </c>
      <c r="R44" s="24">
        <f t="shared" si="10"/>
        <v>1577.8108109243249</v>
      </c>
      <c r="S44" s="24">
        <f t="shared" si="10"/>
        <v>1600.8223945836839</v>
      </c>
      <c r="T44" s="24">
        <f t="shared" si="10"/>
        <v>1618.0639513807355</v>
      </c>
      <c r="U44" s="24">
        <f t="shared" si="10"/>
        <v>1677.1646379494746</v>
      </c>
      <c r="V44" s="24">
        <f t="shared" si="10"/>
        <v>1644.227361682048</v>
      </c>
      <c r="W44" s="24">
        <f t="shared" si="10"/>
        <v>1665.449795111082</v>
      </c>
      <c r="X44" s="24">
        <f t="shared" si="10"/>
        <v>1710.3881772782997</v>
      </c>
      <c r="Y44" s="24">
        <f t="shared" si="10"/>
        <v>1743.0661067621479</v>
      </c>
      <c r="Z44" s="24">
        <f t="shared" si="10"/>
        <v>1792.7279188306245</v>
      </c>
      <c r="AA44" s="24">
        <f t="shared" si="10"/>
        <v>1826.7241107462849</v>
      </c>
      <c r="AB44" s="24">
        <f t="shared" si="10"/>
        <v>1825.618885287892</v>
      </c>
      <c r="AC44" s="24">
        <f t="shared" si="10"/>
        <v>1835.450943998341</v>
      </c>
      <c r="AD44" s="24">
        <f t="shared" si="10"/>
        <v>1902.3806739808779</v>
      </c>
      <c r="AE44" s="24">
        <f t="shared" si="10"/>
        <v>1853.6606117414819</v>
      </c>
      <c r="AF44" s="24">
        <f t="shared" si="10"/>
        <v>1886.4957750830956</v>
      </c>
      <c r="AG44" s="24">
        <f t="shared" si="10"/>
        <v>1903.8376904922313</v>
      </c>
      <c r="AH44" s="24">
        <f t="shared" si="10"/>
        <v>1877.5851973893989</v>
      </c>
      <c r="AI44" s="24">
        <f t="shared" si="10"/>
        <v>1907.2514033564346</v>
      </c>
      <c r="AJ44" s="24">
        <f t="shared" si="10"/>
        <v>1884.6988944983141</v>
      </c>
    </row>
    <row r="45" spans="1:36">
      <c r="A45" s="37"/>
      <c r="D45" t="s">
        <v>627</v>
      </c>
      <c r="E45" s="24">
        <f t="shared" si="10"/>
        <v>67.577213571900231</v>
      </c>
      <c r="F45" s="24">
        <f t="shared" si="10"/>
        <v>62.834254748747838</v>
      </c>
      <c r="G45" s="24">
        <f t="shared" si="10"/>
        <v>58.091295925595226</v>
      </c>
      <c r="H45" s="24">
        <f t="shared" si="10"/>
        <v>56.8757072457446</v>
      </c>
      <c r="I45" s="24">
        <f t="shared" si="10"/>
        <v>47.953596322455766</v>
      </c>
      <c r="J45" s="24">
        <f t="shared" si="10"/>
        <v>48.211719273929127</v>
      </c>
      <c r="K45" s="24">
        <f t="shared" si="10"/>
        <v>56.867922015559309</v>
      </c>
      <c r="L45" s="24">
        <f t="shared" si="10"/>
        <v>50.368258619191295</v>
      </c>
      <c r="M45" s="24">
        <f t="shared" si="10"/>
        <v>46.430862887153708</v>
      </c>
      <c r="N45" s="24">
        <f t="shared" si="10"/>
        <v>46.86804604941134</v>
      </c>
      <c r="O45" s="24">
        <f t="shared" si="10"/>
        <v>47.693182541675746</v>
      </c>
      <c r="P45" s="24">
        <f t="shared" si="10"/>
        <v>44.894273757382571</v>
      </c>
      <c r="Q45" s="24">
        <f t="shared" si="10"/>
        <v>46.62587002419825</v>
      </c>
      <c r="R45" s="24">
        <f t="shared" si="10"/>
        <v>61.492312125310413</v>
      </c>
      <c r="S45" s="24">
        <f t="shared" si="10"/>
        <v>82.893564896450968</v>
      </c>
      <c r="T45" s="24">
        <f t="shared" si="10"/>
        <v>140.4791529718396</v>
      </c>
      <c r="U45" s="24">
        <f t="shared" si="10"/>
        <v>167.36870814908892</v>
      </c>
      <c r="V45" s="24">
        <f t="shared" si="10"/>
        <v>174.93993724656605</v>
      </c>
      <c r="W45" s="24">
        <f t="shared" si="10"/>
        <v>196.01616371597115</v>
      </c>
      <c r="X45" s="24">
        <f t="shared" si="10"/>
        <v>144.25596476338822</v>
      </c>
      <c r="Y45" s="24">
        <f t="shared" si="10"/>
        <v>133.15188419771209</v>
      </c>
      <c r="Z45" s="24">
        <f t="shared" si="10"/>
        <v>136.0913473654318</v>
      </c>
      <c r="AA45" s="24">
        <f t="shared" si="10"/>
        <v>121.10766542201742</v>
      </c>
      <c r="AB45" s="24">
        <f t="shared" si="10"/>
        <v>113.00813213763458</v>
      </c>
      <c r="AC45" s="24">
        <f t="shared" si="10"/>
        <v>119.3287144444694</v>
      </c>
      <c r="AD45" s="24">
        <f t="shared" si="10"/>
        <v>145.47464104424466</v>
      </c>
      <c r="AE45" s="24">
        <f t="shared" si="10"/>
        <v>155.12699940130202</v>
      </c>
      <c r="AF45" s="24">
        <f t="shared" si="10"/>
        <v>166.24928194233499</v>
      </c>
      <c r="AG45" s="24">
        <f t="shared" si="10"/>
        <v>185.8671448437531</v>
      </c>
      <c r="AH45" s="24">
        <f t="shared" si="10"/>
        <v>186.99418157541027</v>
      </c>
      <c r="AI45" s="24">
        <f t="shared" si="10"/>
        <v>55.080467509578739</v>
      </c>
      <c r="AJ45" s="24">
        <f t="shared" si="10"/>
        <v>65.672801436721386</v>
      </c>
    </row>
    <row r="46" spans="1:36" s="59" customFormat="1" ht="15" thickBot="1">
      <c r="A46" s="38"/>
      <c r="C46" s="71"/>
    </row>
  </sheetData>
  <mergeCells count="3">
    <mergeCell ref="C22:C31"/>
    <mergeCell ref="B22:B31"/>
    <mergeCell ref="A22:A31"/>
  </mergeCells>
  <pageMargins left="0.7" right="0.7" top="0.75" bottom="0.75" header="0.3" footer="0.3"/>
  <legacyDrawing r:id="rId1"/>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3E86A7-9B56-4C11-8659-A76867D395C0}">
  <dimension ref="A1:AJ46"/>
  <sheetViews>
    <sheetView zoomScale="59" zoomScaleNormal="59" workbookViewId="0">
      <selection activeCell="I4" sqref="I4"/>
    </sheetView>
  </sheetViews>
  <sheetFormatPr defaultRowHeight="14.4"/>
  <cols>
    <col min="1" max="1" width="35.5546875" bestFit="1" customWidth="1"/>
    <col min="2" max="2" width="24.33203125" bestFit="1" customWidth="1"/>
    <col min="3" max="3" width="11.33203125" style="32" customWidth="1"/>
    <col min="4" max="4" width="13.21875" customWidth="1"/>
    <col min="5" max="5" width="16.109375" bestFit="1" customWidth="1"/>
  </cols>
  <sheetData>
    <row r="1" spans="1:5">
      <c r="B1">
        <v>1000</v>
      </c>
    </row>
    <row r="3" spans="1:5" ht="15" thickBot="1">
      <c r="B3" t="s">
        <v>167</v>
      </c>
    </row>
    <row r="4" spans="1:5" ht="29.4" thickBot="1">
      <c r="A4" s="63" t="s">
        <v>184</v>
      </c>
      <c r="B4" s="67">
        <v>2019</v>
      </c>
      <c r="C4" s="140" t="s">
        <v>575</v>
      </c>
      <c r="D4" s="62" t="s">
        <v>576</v>
      </c>
      <c r="E4" s="67" t="s">
        <v>589</v>
      </c>
    </row>
    <row r="5" spans="1:5">
      <c r="A5" s="37" t="s">
        <v>577</v>
      </c>
      <c r="B5" s="136">
        <f t="shared" ref="B5:B6" si="0">AH35/$B$1</f>
        <v>6.5765295793936227</v>
      </c>
      <c r="C5" s="138">
        <f t="shared" ref="C5:C15" si="1">B5/$B$16</f>
        <v>0.1114289219086765</v>
      </c>
      <c r="D5" s="105">
        <v>0.1</v>
      </c>
      <c r="E5" s="105">
        <v>1</v>
      </c>
    </row>
    <row r="6" spans="1:5">
      <c r="A6" s="37" t="s">
        <v>578</v>
      </c>
      <c r="B6" s="136">
        <f t="shared" si="0"/>
        <v>5.3309103163633056</v>
      </c>
      <c r="C6" s="138">
        <f t="shared" si="1"/>
        <v>9.032386795696204E-2</v>
      </c>
      <c r="D6" s="105">
        <v>0.1</v>
      </c>
      <c r="E6" s="105">
        <v>1</v>
      </c>
    </row>
    <row r="7" spans="1:5">
      <c r="A7" s="37" t="s">
        <v>579</v>
      </c>
      <c r="B7" s="136">
        <f>AH37/$B$1</f>
        <v>1.0541993083079999</v>
      </c>
      <c r="C7" s="138">
        <f t="shared" si="1"/>
        <v>1.7861744706463231E-2</v>
      </c>
      <c r="D7" s="105">
        <v>0.1</v>
      </c>
      <c r="E7" s="105">
        <v>1</v>
      </c>
    </row>
    <row r="8" spans="1:5">
      <c r="A8" s="37" t="s">
        <v>580</v>
      </c>
      <c r="B8" s="136">
        <f t="shared" ref="B8:B15" si="2">AH38/$B$1</f>
        <v>11.244402585361998</v>
      </c>
      <c r="C8" s="138">
        <f t="shared" si="1"/>
        <v>0.19051866831404846</v>
      </c>
      <c r="D8" s="105">
        <v>0.1</v>
      </c>
      <c r="E8" s="105">
        <v>1</v>
      </c>
    </row>
    <row r="9" spans="1:5">
      <c r="A9" s="37" t="s">
        <v>581</v>
      </c>
      <c r="B9" s="136">
        <f t="shared" si="2"/>
        <v>16.317802927259052</v>
      </c>
      <c r="C9" s="138">
        <f t="shared" si="1"/>
        <v>0.27647943587146045</v>
      </c>
      <c r="D9" s="105">
        <v>0.1</v>
      </c>
      <c r="E9" s="105">
        <v>1</v>
      </c>
    </row>
    <row r="10" spans="1:5">
      <c r="A10" s="37" t="s">
        <v>582</v>
      </c>
      <c r="B10" s="136">
        <f t="shared" si="2"/>
        <v>2.4539250520949998</v>
      </c>
      <c r="C10" s="138">
        <f t="shared" si="1"/>
        <v>4.1577889933987117E-2</v>
      </c>
      <c r="D10" s="105">
        <v>0.1</v>
      </c>
      <c r="E10" s="105">
        <v>1</v>
      </c>
    </row>
    <row r="11" spans="1:5">
      <c r="A11" s="37" t="s">
        <v>583</v>
      </c>
      <c r="B11" s="136">
        <f t="shared" si="2"/>
        <v>6.4458717802336301</v>
      </c>
      <c r="C11" s="138">
        <f t="shared" si="1"/>
        <v>0.10921513156171653</v>
      </c>
      <c r="D11" s="105">
        <v>0.1</v>
      </c>
      <c r="E11" s="105">
        <v>1</v>
      </c>
    </row>
    <row r="12" spans="1:5">
      <c r="A12" s="37" t="s">
        <v>584</v>
      </c>
      <c r="B12" s="136">
        <f t="shared" si="2"/>
        <v>2.5931548100000001</v>
      </c>
      <c r="C12" s="138">
        <f t="shared" si="1"/>
        <v>4.3936918603085066E-2</v>
      </c>
      <c r="D12" s="105">
        <v>0.1</v>
      </c>
      <c r="E12" s="105">
        <v>1</v>
      </c>
    </row>
    <row r="13" spans="1:5">
      <c r="A13" s="37" t="s">
        <v>585</v>
      </c>
      <c r="B13" s="136">
        <f t="shared" si="2"/>
        <v>2.4321862758410004</v>
      </c>
      <c r="C13" s="138">
        <f t="shared" si="1"/>
        <v>4.1209560654485812E-2</v>
      </c>
      <c r="D13" s="105">
        <v>0.1</v>
      </c>
      <c r="E13" s="105">
        <v>1</v>
      </c>
    </row>
    <row r="14" spans="1:5">
      <c r="A14" s="37" t="s">
        <v>586</v>
      </c>
      <c r="B14" s="136">
        <f t="shared" si="2"/>
        <v>1.9778141686359998</v>
      </c>
      <c r="C14" s="138">
        <f t="shared" si="1"/>
        <v>3.3510941886029655E-2</v>
      </c>
      <c r="D14" s="105">
        <v>0.1</v>
      </c>
      <c r="E14" s="105">
        <v>1</v>
      </c>
    </row>
    <row r="15" spans="1:5">
      <c r="A15" s="37" t="s">
        <v>587</v>
      </c>
      <c r="B15" s="136">
        <f t="shared" si="2"/>
        <v>2.5931548100000001</v>
      </c>
      <c r="C15" s="138">
        <f t="shared" si="1"/>
        <v>4.3936918603085066E-2</v>
      </c>
      <c r="D15" s="105">
        <v>0.1</v>
      </c>
      <c r="E15" s="105">
        <v>1</v>
      </c>
    </row>
    <row r="16" spans="1:5">
      <c r="A16" s="37" t="s">
        <v>588</v>
      </c>
      <c r="B16" s="136">
        <f>SUM(B5:B15)</f>
        <v>59.019951613491614</v>
      </c>
      <c r="C16" s="138">
        <f>B16/$B$16</f>
        <v>1</v>
      </c>
      <c r="D16" s="105"/>
      <c r="E16" s="105">
        <v>1</v>
      </c>
    </row>
    <row r="17" spans="1:36" ht="15" thickBot="1">
      <c r="A17" s="38"/>
      <c r="B17" s="57"/>
      <c r="C17" s="139">
        <f>SUM(C5:C15)</f>
        <v>0.99999999999999989</v>
      </c>
      <c r="D17" s="57"/>
      <c r="E17" s="57"/>
    </row>
    <row r="19" spans="1:36">
      <c r="H19" s="35"/>
    </row>
    <row r="20" spans="1:36" ht="15" thickBot="1">
      <c r="H20" s="35"/>
    </row>
    <row r="21" spans="1:36" s="98" customFormat="1">
      <c r="A21" s="89"/>
      <c r="B21" s="90"/>
      <c r="C21" s="90"/>
      <c r="D21" s="90"/>
      <c r="E21" s="91" t="s">
        <v>633</v>
      </c>
      <c r="F21" s="91" t="s">
        <v>634</v>
      </c>
      <c r="G21" s="91" t="s">
        <v>635</v>
      </c>
      <c r="H21" s="91" t="s">
        <v>636</v>
      </c>
      <c r="I21" s="91" t="s">
        <v>637</v>
      </c>
      <c r="J21" s="91" t="s">
        <v>638</v>
      </c>
      <c r="K21" s="91" t="s">
        <v>639</v>
      </c>
      <c r="L21" s="91" t="s">
        <v>640</v>
      </c>
      <c r="M21" s="91" t="s">
        <v>641</v>
      </c>
      <c r="N21" s="91" t="s">
        <v>642</v>
      </c>
      <c r="O21" s="91" t="s">
        <v>643</v>
      </c>
      <c r="P21" s="91" t="s">
        <v>644</v>
      </c>
      <c r="Q21" s="91" t="s">
        <v>645</v>
      </c>
      <c r="R21" s="91" t="s">
        <v>646</v>
      </c>
      <c r="S21" s="91" t="s">
        <v>647</v>
      </c>
      <c r="T21" s="91" t="s">
        <v>648</v>
      </c>
      <c r="U21" s="91" t="s">
        <v>649</v>
      </c>
      <c r="V21" s="91" t="s">
        <v>650</v>
      </c>
      <c r="W21" s="91" t="s">
        <v>651</v>
      </c>
      <c r="X21" s="91" t="s">
        <v>652</v>
      </c>
      <c r="Y21" s="91" t="s">
        <v>43</v>
      </c>
      <c r="Z21" s="91" t="s">
        <v>44</v>
      </c>
      <c r="AA21" s="91" t="s">
        <v>45</v>
      </c>
      <c r="AB21" s="91" t="s">
        <v>46</v>
      </c>
      <c r="AC21" s="91" t="s">
        <v>47</v>
      </c>
      <c r="AD21" s="91" t="s">
        <v>48</v>
      </c>
      <c r="AE21" s="91" t="s">
        <v>49</v>
      </c>
      <c r="AF21" s="91" t="s">
        <v>50</v>
      </c>
      <c r="AG21" s="91" t="s">
        <v>51</v>
      </c>
      <c r="AH21" s="91" t="s">
        <v>52</v>
      </c>
      <c r="AI21" s="91" t="s">
        <v>653</v>
      </c>
      <c r="AJ21" s="91" t="s">
        <v>654</v>
      </c>
    </row>
    <row r="22" spans="1:36" s="99" customFormat="1" ht="14.4" customHeight="1">
      <c r="A22" s="167" t="s">
        <v>655</v>
      </c>
      <c r="B22" s="166" t="s">
        <v>656</v>
      </c>
      <c r="C22" s="166" t="s">
        <v>39</v>
      </c>
      <c r="D22" s="84" t="s">
        <v>657</v>
      </c>
      <c r="E22" s="85">
        <v>7243.7973580263169</v>
      </c>
      <c r="F22" s="85">
        <v>6839.8776421859329</v>
      </c>
      <c r="G22" s="85">
        <v>6346.0420039091496</v>
      </c>
      <c r="H22" s="85">
        <v>6624.9381145631414</v>
      </c>
      <c r="I22" s="85">
        <v>6674.3240776979856</v>
      </c>
      <c r="J22" s="85">
        <v>6461.1981818706581</v>
      </c>
      <c r="K22" s="85">
        <v>6570.2442951361536</v>
      </c>
      <c r="L22" s="85">
        <v>6670.9185971900824</v>
      </c>
      <c r="M22" s="85">
        <v>6490.9025043333222</v>
      </c>
      <c r="N22" s="85">
        <v>6385.7916680440212</v>
      </c>
      <c r="O22" s="85">
        <v>6386.3633872564897</v>
      </c>
      <c r="P22" s="85">
        <v>6382.8639830742468</v>
      </c>
      <c r="Q22" s="85">
        <v>6448.6763208930515</v>
      </c>
      <c r="R22" s="85">
        <v>6330.2900142044127</v>
      </c>
      <c r="S22" s="85">
        <v>6299.7964764200515</v>
      </c>
      <c r="T22" s="85">
        <v>6312.5276367847737</v>
      </c>
      <c r="U22" s="85">
        <v>6318.5334441262366</v>
      </c>
      <c r="V22" s="85">
        <v>6285.8052972390269</v>
      </c>
      <c r="W22" s="85">
        <v>6403.1752394182759</v>
      </c>
      <c r="X22" s="85">
        <v>6342.8819834966916</v>
      </c>
      <c r="Y22" s="85">
        <v>6421.4352066024467</v>
      </c>
      <c r="Z22" s="85">
        <v>6275.2567686296688</v>
      </c>
      <c r="AA22" s="85">
        <v>6238.7422968026185</v>
      </c>
      <c r="AB22" s="85">
        <v>6350.3922716825555</v>
      </c>
      <c r="AC22" s="85">
        <v>6409.2483524525123</v>
      </c>
      <c r="AD22" s="85">
        <v>6392.5011516795166</v>
      </c>
      <c r="AE22" s="85">
        <v>6438.976781334517</v>
      </c>
      <c r="AF22" s="85">
        <v>6346.6697572655021</v>
      </c>
      <c r="AG22" s="85">
        <v>6296.9322266505278</v>
      </c>
      <c r="AH22" s="85">
        <v>6445.8717802336305</v>
      </c>
      <c r="AI22" s="85">
        <v>6414.5886783621527</v>
      </c>
      <c r="AJ22" s="85">
        <v>6303.1074690752512</v>
      </c>
    </row>
    <row r="23" spans="1:36" s="99" customFormat="1">
      <c r="A23" s="167"/>
      <c r="B23" s="166"/>
      <c r="C23" s="166"/>
      <c r="D23" s="84" t="s">
        <v>620</v>
      </c>
      <c r="E23" s="85">
        <v>12090.839919791999</v>
      </c>
      <c r="F23" s="85">
        <v>11719.714925000999</v>
      </c>
      <c r="G23" s="85">
        <v>11631.771765546</v>
      </c>
      <c r="H23" s="85">
        <v>11168.321391007001</v>
      </c>
      <c r="I23" s="85">
        <v>11515.196558679001</v>
      </c>
      <c r="J23" s="85">
        <v>11311.713943633</v>
      </c>
      <c r="K23" s="85">
        <v>11305.79531195</v>
      </c>
      <c r="L23" s="85">
        <v>11858.131028954</v>
      </c>
      <c r="M23" s="85">
        <v>11978.890958149999</v>
      </c>
      <c r="N23" s="85">
        <v>12184.507116324001</v>
      </c>
      <c r="O23" s="85">
        <v>12071.258378281</v>
      </c>
      <c r="P23" s="85">
        <v>12178.230179665999</v>
      </c>
      <c r="Q23" s="85">
        <v>12359.960372301999</v>
      </c>
      <c r="R23" s="85">
        <v>12547.571366041999</v>
      </c>
      <c r="S23" s="85">
        <v>12890.617704416998</v>
      </c>
      <c r="T23" s="85">
        <v>12870.196302957</v>
      </c>
      <c r="U23" s="85">
        <v>13033.298864248</v>
      </c>
      <c r="V23" s="85">
        <v>13388.580023770999</v>
      </c>
      <c r="W23" s="85">
        <v>12745.342545365</v>
      </c>
      <c r="X23" s="85">
        <v>12173.488226585001</v>
      </c>
      <c r="Y23" s="85">
        <v>12668.070076366001</v>
      </c>
      <c r="Z23" s="85">
        <v>12490.352031930002</v>
      </c>
      <c r="AA23" s="85">
        <v>12182.085564927</v>
      </c>
      <c r="AB23" s="85">
        <v>11959.575997934999</v>
      </c>
      <c r="AC23" s="85">
        <v>10837.221597395999</v>
      </c>
      <c r="AD23" s="85">
        <v>10845.433147915001</v>
      </c>
      <c r="AE23" s="85">
        <v>12056.822700644001</v>
      </c>
      <c r="AF23" s="85">
        <v>11457.937474347</v>
      </c>
      <c r="AG23" s="85">
        <v>11653.471944704999</v>
      </c>
      <c r="AH23" s="85">
        <v>11244.402585361999</v>
      </c>
      <c r="AI23" s="85">
        <v>10436.996057075999</v>
      </c>
      <c r="AJ23" s="85">
        <v>9975.335383349</v>
      </c>
    </row>
    <row r="24" spans="1:36" s="99" customFormat="1">
      <c r="A24" s="167"/>
      <c r="B24" s="166"/>
      <c r="C24" s="166"/>
      <c r="D24" s="84" t="s">
        <v>658</v>
      </c>
      <c r="E24" s="85">
        <v>18574.564628791584</v>
      </c>
      <c r="F24" s="85">
        <v>17687.081214165584</v>
      </c>
      <c r="G24" s="85">
        <v>16897.492981011248</v>
      </c>
      <c r="H24" s="85">
        <v>17006.118943354766</v>
      </c>
      <c r="I24" s="85">
        <v>17608.034531121244</v>
      </c>
      <c r="J24" s="85">
        <v>17053.951138248478</v>
      </c>
      <c r="K24" s="85">
        <v>17160.409040272287</v>
      </c>
      <c r="L24" s="85">
        <v>17740.295841034189</v>
      </c>
      <c r="M24" s="85">
        <v>17408.563478235621</v>
      </c>
      <c r="N24" s="85">
        <v>17530.551294969559</v>
      </c>
      <c r="O24" s="85">
        <v>17731.880921160133</v>
      </c>
      <c r="P24" s="85">
        <v>17362.823922380579</v>
      </c>
      <c r="Q24" s="85">
        <v>17085.834070027093</v>
      </c>
      <c r="R24" s="85">
        <v>17812.763420706302</v>
      </c>
      <c r="S24" s="85">
        <v>18228.472631343077</v>
      </c>
      <c r="T24" s="85">
        <v>17902.462953902512</v>
      </c>
      <c r="U24" s="85">
        <v>18420.77129952838</v>
      </c>
      <c r="V24" s="85">
        <v>18709.843666606972</v>
      </c>
      <c r="W24" s="85">
        <v>18389.731145616992</v>
      </c>
      <c r="X24" s="85">
        <v>14630.42626043058</v>
      </c>
      <c r="Y24" s="85">
        <v>16126.76642216232</v>
      </c>
      <c r="Z24" s="85">
        <v>15674.629119323479</v>
      </c>
      <c r="AA24" s="85">
        <v>14283.015628817746</v>
      </c>
      <c r="AB24" s="85">
        <v>14113.683874630126</v>
      </c>
      <c r="AC24" s="85">
        <v>12545.962114270056</v>
      </c>
      <c r="AD24" s="85">
        <v>12369.667291563845</v>
      </c>
      <c r="AE24" s="85">
        <v>12646.378163002075</v>
      </c>
      <c r="AF24" s="85">
        <v>12313.736826788227</v>
      </c>
      <c r="AG24" s="85">
        <v>12455.397354295457</v>
      </c>
      <c r="AH24" s="85">
        <v>11907.439895756928</v>
      </c>
      <c r="AI24" s="85">
        <v>11304.316184235273</v>
      </c>
      <c r="AJ24" s="85">
        <v>11755.463726059203</v>
      </c>
    </row>
    <row r="25" spans="1:36" s="99" customFormat="1">
      <c r="A25" s="167"/>
      <c r="B25" s="166"/>
      <c r="C25" s="166"/>
      <c r="D25" s="84" t="s">
        <v>626</v>
      </c>
      <c r="E25" s="85">
        <v>5207.6085403665475</v>
      </c>
      <c r="F25" s="85">
        <v>5268.977680007828</v>
      </c>
      <c r="G25" s="85">
        <v>5283.3577832219562</v>
      </c>
      <c r="H25" s="85">
        <v>5277.1874024832778</v>
      </c>
      <c r="I25" s="85">
        <v>5205.7040587098745</v>
      </c>
      <c r="J25" s="85">
        <v>5124.5928844214232</v>
      </c>
      <c r="K25" s="85">
        <v>5006.4069940093095</v>
      </c>
      <c r="L25" s="85">
        <v>4864.8498423205665</v>
      </c>
      <c r="M25" s="85">
        <v>4642.8330275223752</v>
      </c>
      <c r="N25" s="85">
        <v>4528.305829708067</v>
      </c>
      <c r="O25" s="85">
        <v>4250.6191992401145</v>
      </c>
      <c r="P25" s="85">
        <v>4071.8573288740367</v>
      </c>
      <c r="Q25" s="85">
        <v>3788.1562235427687</v>
      </c>
      <c r="R25" s="85">
        <v>3562.5882903443453</v>
      </c>
      <c r="S25" s="85">
        <v>3388.624143582791</v>
      </c>
      <c r="T25" s="85">
        <v>3118.8189882284155</v>
      </c>
      <c r="U25" s="85">
        <v>3202.3777947823537</v>
      </c>
      <c r="V25" s="85">
        <v>3086.2471232402772</v>
      </c>
      <c r="W25" s="85">
        <v>2950.2700318604188</v>
      </c>
      <c r="X25" s="85">
        <v>2836.7570291158327</v>
      </c>
      <c r="Y25" s="85">
        <v>2836.9738166335237</v>
      </c>
      <c r="Z25" s="85">
        <v>2739.4916738616253</v>
      </c>
      <c r="AA25" s="85">
        <v>2675.7805596981502</v>
      </c>
      <c r="AB25" s="85">
        <v>2537.076413431651</v>
      </c>
      <c r="AC25" s="85">
        <v>2386.3908079860003</v>
      </c>
      <c r="AD25" s="85">
        <v>2310.7337343179997</v>
      </c>
      <c r="AE25" s="85">
        <v>2159.8987134009999</v>
      </c>
      <c r="AF25" s="85">
        <v>2050.7802392500002</v>
      </c>
      <c r="AG25" s="85">
        <v>2008.147889565</v>
      </c>
      <c r="AH25" s="85">
        <v>1977.8141686359997</v>
      </c>
      <c r="AI25" s="85">
        <v>1914.8882942433602</v>
      </c>
      <c r="AJ25" s="85">
        <v>1818.0345292310003</v>
      </c>
    </row>
    <row r="26" spans="1:36" s="99" customFormat="1">
      <c r="A26" s="167"/>
      <c r="B26" s="166"/>
      <c r="C26" s="166"/>
      <c r="D26" s="84" t="s">
        <v>659</v>
      </c>
      <c r="E26" s="85">
        <v>1015.1792100000001</v>
      </c>
      <c r="F26" s="85">
        <v>955.29126999999983</v>
      </c>
      <c r="G26" s="85">
        <v>844.50049999999987</v>
      </c>
      <c r="H26" s="85">
        <v>793.60483999999997</v>
      </c>
      <c r="I26" s="85">
        <v>835.52393999999993</v>
      </c>
      <c r="J26" s="85">
        <v>903.64582999999993</v>
      </c>
      <c r="K26" s="85">
        <v>967.3693199999999</v>
      </c>
      <c r="L26" s="85">
        <v>1005.0616200000001</v>
      </c>
      <c r="M26" s="85">
        <v>1029.76721</v>
      </c>
      <c r="N26" s="85">
        <v>1102.2168100000001</v>
      </c>
      <c r="O26" s="85">
        <v>1071.22029</v>
      </c>
      <c r="P26" s="85">
        <v>1098.1013799999998</v>
      </c>
      <c r="Q26" s="85">
        <v>1085.5741600000001</v>
      </c>
      <c r="R26" s="85">
        <v>1121.8291000000002</v>
      </c>
      <c r="S26" s="85">
        <v>1291.7647099999999</v>
      </c>
      <c r="T26" s="85">
        <v>1299.76025</v>
      </c>
      <c r="U26" s="85">
        <v>1445.21876</v>
      </c>
      <c r="V26" s="85">
        <v>1667.8444000000004</v>
      </c>
      <c r="W26" s="85">
        <v>1805.32</v>
      </c>
      <c r="X26" s="85">
        <v>1581.7294999999997</v>
      </c>
      <c r="Y26" s="85">
        <v>1665.7563</v>
      </c>
      <c r="Z26" s="85">
        <v>1971.1081000000001</v>
      </c>
      <c r="AA26" s="85">
        <v>1902.5150800000001</v>
      </c>
      <c r="AB26" s="85">
        <v>1963.6395</v>
      </c>
      <c r="AC26" s="85">
        <v>1934.9534800000001</v>
      </c>
      <c r="AD26" s="85">
        <v>1977.5806</v>
      </c>
      <c r="AE26" s="85">
        <v>1982.162</v>
      </c>
      <c r="AF26" s="85">
        <v>2112.9335100000003</v>
      </c>
      <c r="AG26" s="85">
        <v>2405.9150499999996</v>
      </c>
      <c r="AH26" s="85">
        <v>2593.15481</v>
      </c>
      <c r="AI26" s="85">
        <v>875.54531000000009</v>
      </c>
      <c r="AJ26" s="85">
        <v>830.14624000000003</v>
      </c>
    </row>
    <row r="27" spans="1:36" s="99" customFormat="1">
      <c r="A27" s="167"/>
      <c r="B27" s="166"/>
      <c r="C27" s="166"/>
      <c r="D27" s="84" t="s">
        <v>660</v>
      </c>
      <c r="E27" s="85">
        <v>1848.5213650000001</v>
      </c>
      <c r="F27" s="85">
        <v>1761.2359549999999</v>
      </c>
      <c r="G27" s="85">
        <v>2224.8536999999997</v>
      </c>
      <c r="H27" s="85">
        <v>1740.2233950000002</v>
      </c>
      <c r="I27" s="85">
        <v>1352.0006699999999</v>
      </c>
      <c r="J27" s="85">
        <v>1068.1934199999998</v>
      </c>
      <c r="K27" s="85">
        <v>1209.761675</v>
      </c>
      <c r="L27" s="85">
        <v>1308.8266799999999</v>
      </c>
      <c r="M27" s="85">
        <v>1673.50872</v>
      </c>
      <c r="N27" s="85">
        <v>1786.3323949999999</v>
      </c>
      <c r="O27" s="85">
        <v>2065.5409850000001</v>
      </c>
      <c r="P27" s="85">
        <v>1849.5301399999998</v>
      </c>
      <c r="Q27" s="85">
        <v>2087.5538300000003</v>
      </c>
      <c r="R27" s="85">
        <v>2072.6689000000001</v>
      </c>
      <c r="S27" s="85">
        <v>1662.4808049999999</v>
      </c>
      <c r="T27" s="85">
        <v>1628.36986</v>
      </c>
      <c r="U27" s="85">
        <v>1803.4743500000002</v>
      </c>
      <c r="V27" s="85">
        <v>1470.9448249999998</v>
      </c>
      <c r="W27" s="85">
        <v>1287.01512</v>
      </c>
      <c r="X27" s="85">
        <v>787.50482</v>
      </c>
      <c r="Y27" s="85">
        <v>660.86269499999992</v>
      </c>
      <c r="Z27" s="85">
        <v>615.46174999999994</v>
      </c>
      <c r="AA27" s="85">
        <v>351.24192499999998</v>
      </c>
      <c r="AB27" s="85">
        <v>371.67373499999997</v>
      </c>
      <c r="AC27" s="85">
        <v>271.52233000000001</v>
      </c>
      <c r="AD27" s="85">
        <v>926.43529000000001</v>
      </c>
      <c r="AE27" s="85">
        <v>893.64221550000002</v>
      </c>
      <c r="AF27" s="85">
        <v>1103.855012064</v>
      </c>
      <c r="AG27" s="85">
        <v>1020.1648819999999</v>
      </c>
      <c r="AH27" s="85">
        <v>1054.1993083079999</v>
      </c>
      <c r="AI27" s="85">
        <v>988.26868319199991</v>
      </c>
      <c r="AJ27" s="85">
        <v>884.93114567599991</v>
      </c>
    </row>
    <row r="28" spans="1:36" s="99" customFormat="1">
      <c r="A28" s="167"/>
      <c r="B28" s="166"/>
      <c r="C28" s="166"/>
      <c r="D28" s="84" t="s">
        <v>661</v>
      </c>
      <c r="E28" s="85">
        <v>19082.270982738999</v>
      </c>
      <c r="F28" s="85">
        <v>18933.023034111</v>
      </c>
      <c r="G28" s="85">
        <v>18777.889095875002</v>
      </c>
      <c r="H28" s="85">
        <v>21588.829147223001</v>
      </c>
      <c r="I28" s="85">
        <v>26496.162515452004</v>
      </c>
      <c r="J28" s="85">
        <v>24191.903830201998</v>
      </c>
      <c r="K28" s="85">
        <v>29931.294935537004</v>
      </c>
      <c r="L28" s="85">
        <v>27571.088222091003</v>
      </c>
      <c r="M28" s="85">
        <v>24286.046242498</v>
      </c>
      <c r="N28" s="85">
        <v>23711.769901754</v>
      </c>
      <c r="O28" s="85">
        <v>22250.734690596</v>
      </c>
      <c r="P28" s="85">
        <v>27691.834686575003</v>
      </c>
      <c r="Q28" s="85">
        <v>30499.133290481001</v>
      </c>
      <c r="R28" s="85">
        <v>37573.888949038002</v>
      </c>
      <c r="S28" s="85">
        <v>33501.968167376996</v>
      </c>
      <c r="T28" s="85">
        <v>22277.934811863997</v>
      </c>
      <c r="U28" s="85">
        <v>33112.975814025995</v>
      </c>
      <c r="V28" s="85">
        <v>31147.420558003996</v>
      </c>
      <c r="W28" s="85">
        <v>24644.651780235996</v>
      </c>
      <c r="X28" s="85">
        <v>25705.431570733999</v>
      </c>
      <c r="Y28" s="85">
        <v>31066.704409658501</v>
      </c>
      <c r="Z28" s="85">
        <v>25043.840747473998</v>
      </c>
      <c r="AA28" s="85">
        <v>20971.526821040476</v>
      </c>
      <c r="AB28" s="85">
        <v>22266.155693504224</v>
      </c>
      <c r="AC28" s="85">
        <v>21046.369075689319</v>
      </c>
      <c r="AD28" s="85">
        <v>17905.897056501155</v>
      </c>
      <c r="AE28" s="85">
        <v>19276.093377593606</v>
      </c>
      <c r="AF28" s="85">
        <v>17671.940892734539</v>
      </c>
      <c r="AG28" s="85">
        <v>18774.018167008806</v>
      </c>
      <c r="AH28" s="85">
        <v>16317.802927259054</v>
      </c>
      <c r="AI28" s="85">
        <v>13183.540015589999</v>
      </c>
      <c r="AJ28" s="85">
        <v>13484.757924840002</v>
      </c>
    </row>
    <row r="29" spans="1:36" s="99" customFormat="1">
      <c r="A29" s="167"/>
      <c r="B29" s="166"/>
      <c r="C29" s="166"/>
      <c r="D29" s="84" t="s">
        <v>662</v>
      </c>
      <c r="E29" s="85">
        <v>5857.4017425040001</v>
      </c>
      <c r="F29" s="85">
        <v>5669.6945144660003</v>
      </c>
      <c r="G29" s="85">
        <v>5792.7320511830003</v>
      </c>
      <c r="H29" s="85">
        <v>5403.8960908999998</v>
      </c>
      <c r="I29" s="85">
        <v>4877.9301237669988</v>
      </c>
      <c r="J29" s="85">
        <v>4505.3394051000005</v>
      </c>
      <c r="K29" s="85">
        <v>4626.0190694980001</v>
      </c>
      <c r="L29" s="85">
        <v>4638.8024310300007</v>
      </c>
      <c r="M29" s="85">
        <v>4704.1881859320001</v>
      </c>
      <c r="N29" s="85">
        <v>4645.466000679</v>
      </c>
      <c r="O29" s="85">
        <v>4336.6172935619998</v>
      </c>
      <c r="P29" s="85">
        <v>4573.8389610699996</v>
      </c>
      <c r="Q29" s="85">
        <v>4510.9808826780009</v>
      </c>
      <c r="R29" s="85">
        <v>4419.1532861710002</v>
      </c>
      <c r="S29" s="85">
        <v>4342.1375751129999</v>
      </c>
      <c r="T29" s="85">
        <v>4074.0699125379997</v>
      </c>
      <c r="U29" s="85">
        <v>4010.9799331040003</v>
      </c>
      <c r="V29" s="85">
        <v>3840.5660666470003</v>
      </c>
      <c r="W29" s="85">
        <v>3364.4741075900001</v>
      </c>
      <c r="X29" s="85">
        <v>3348.0899646099997</v>
      </c>
      <c r="Y29" s="85">
        <v>3636.0636542479997</v>
      </c>
      <c r="Z29" s="85">
        <v>3038.6035374920002</v>
      </c>
      <c r="AA29" s="85">
        <v>3253.984798036</v>
      </c>
      <c r="AB29" s="85">
        <v>2933.1580285989999</v>
      </c>
      <c r="AC29" s="85">
        <v>2874.453332432</v>
      </c>
      <c r="AD29" s="85">
        <v>2647.1869400830001</v>
      </c>
      <c r="AE29" s="85">
        <v>2769.8220752850002</v>
      </c>
      <c r="AF29" s="85">
        <v>2669.4401388599999</v>
      </c>
      <c r="AG29" s="85">
        <v>2551.0190113529998</v>
      </c>
      <c r="AH29" s="85">
        <v>2453.925052095</v>
      </c>
      <c r="AI29" s="85">
        <v>2202.5879893920001</v>
      </c>
      <c r="AJ29" s="85">
        <v>2257.8503115189997</v>
      </c>
    </row>
    <row r="30" spans="1:36" s="99" customFormat="1">
      <c r="A30" s="167"/>
      <c r="B30" s="166"/>
      <c r="C30" s="166"/>
      <c r="D30" s="84" t="s">
        <v>663</v>
      </c>
      <c r="E30" s="85">
        <v>-25806.849146000026</v>
      </c>
      <c r="F30" s="85">
        <v>-38237.428749333369</v>
      </c>
      <c r="G30" s="85">
        <v>-32251.226164666699</v>
      </c>
      <c r="H30" s="85">
        <v>-32935.670716666697</v>
      </c>
      <c r="I30" s="85">
        <v>-26156.512220333352</v>
      </c>
      <c r="J30" s="85">
        <v>-24830.056688000019</v>
      </c>
      <c r="K30" s="85">
        <v>-31192.992527000028</v>
      </c>
      <c r="L30" s="85">
        <v>-26604.591314333353</v>
      </c>
      <c r="M30" s="85">
        <v>-24623.129155333354</v>
      </c>
      <c r="N30" s="85">
        <v>-24870.931225000018</v>
      </c>
      <c r="O30" s="85">
        <v>-24451.213006333353</v>
      </c>
      <c r="P30" s="85">
        <v>-25181.38348300002</v>
      </c>
      <c r="Q30" s="85">
        <v>-26346.328885666688</v>
      </c>
      <c r="R30" s="85">
        <v>-26867.733420666686</v>
      </c>
      <c r="S30" s="85">
        <v>-28373.63829666669</v>
      </c>
      <c r="T30" s="85">
        <v>-28447.788191000029</v>
      </c>
      <c r="U30" s="85">
        <v>-32351.262913666698</v>
      </c>
      <c r="V30" s="85">
        <v>-22710.444814666684</v>
      </c>
      <c r="W30" s="85">
        <v>-25310.59590400002</v>
      </c>
      <c r="X30" s="85">
        <v>-37548.783264000042</v>
      </c>
      <c r="Y30" s="85">
        <v>-26026.475729000023</v>
      </c>
      <c r="Z30" s="85">
        <v>-25302.345139333356</v>
      </c>
      <c r="AA30" s="85">
        <v>-27046.955697666697</v>
      </c>
      <c r="AB30" s="85">
        <v>-20273.060964000018</v>
      </c>
      <c r="AC30" s="85">
        <v>-20760.884133333351</v>
      </c>
      <c r="AD30" s="85">
        <v>-16699.556828000015</v>
      </c>
      <c r="AE30" s="85">
        <v>-13413.625916000012</v>
      </c>
      <c r="AF30" s="85">
        <v>-11023.444373333341</v>
      </c>
      <c r="AG30" s="85">
        <v>-1799.1572099999996</v>
      </c>
      <c r="AH30" s="85">
        <v>-6716.3048146666724</v>
      </c>
      <c r="AI30" s="85">
        <v>-9112.969293000011</v>
      </c>
      <c r="AJ30" s="85">
        <v>486.60701000000137</v>
      </c>
    </row>
    <row r="31" spans="1:36" s="99" customFormat="1">
      <c r="A31" s="167"/>
      <c r="B31" s="166"/>
      <c r="C31" s="166"/>
      <c r="D31" s="84" t="s">
        <v>625</v>
      </c>
      <c r="E31" s="85">
        <v>3197.6153936740002</v>
      </c>
      <c r="F31" s="85">
        <v>3078.8262423470001</v>
      </c>
      <c r="G31" s="85">
        <v>3101.944556468</v>
      </c>
      <c r="H31" s="85">
        <v>2989.1929121419998</v>
      </c>
      <c r="I31" s="85">
        <v>3257.8029826359998</v>
      </c>
      <c r="J31" s="85">
        <v>3228.36588153</v>
      </c>
      <c r="K31" s="85">
        <v>3248.7512668229997</v>
      </c>
      <c r="L31" s="85">
        <v>3183.4765264679991</v>
      </c>
      <c r="M31" s="85">
        <v>3330.830083324</v>
      </c>
      <c r="N31" s="85">
        <v>3172.1831059460001</v>
      </c>
      <c r="O31" s="85">
        <v>3217.4329846660003</v>
      </c>
      <c r="P31" s="85">
        <v>3321.2885460719999</v>
      </c>
      <c r="Q31" s="85">
        <v>3291.2370107579995</v>
      </c>
      <c r="R31" s="85">
        <v>3342.2256277930001</v>
      </c>
      <c r="S31" s="85">
        <v>3183.0329237649999</v>
      </c>
      <c r="T31" s="85">
        <v>3236.7929995539998</v>
      </c>
      <c r="U31" s="85">
        <v>3102.5821261410001</v>
      </c>
      <c r="V31" s="85">
        <v>3071.4869084320003</v>
      </c>
      <c r="W31" s="85">
        <v>2892.2535046780004</v>
      </c>
      <c r="X31" s="85">
        <v>2727.6945135639999</v>
      </c>
      <c r="Y31" s="85">
        <v>2869.8142943009998</v>
      </c>
      <c r="Z31" s="85">
        <v>2621.045927267</v>
      </c>
      <c r="AA31" s="85">
        <v>2712.4196171789999</v>
      </c>
      <c r="AB31" s="85">
        <v>2600.6295113359997</v>
      </c>
      <c r="AC31" s="85">
        <v>2476.2238282439998</v>
      </c>
      <c r="AD31" s="85">
        <v>2592.7568339649997</v>
      </c>
      <c r="AE31" s="85">
        <v>2540.5046847580002</v>
      </c>
      <c r="AF31" s="85">
        <v>2573.7408658899999</v>
      </c>
      <c r="AG31" s="85">
        <v>2264.2855879039998</v>
      </c>
      <c r="AH31" s="85">
        <v>2432.1862758410002</v>
      </c>
      <c r="AI31" s="85">
        <v>2365.3118950550002</v>
      </c>
      <c r="AJ31" s="85">
        <v>2261.5031149689999</v>
      </c>
    </row>
    <row r="32" spans="1:36" s="87" customFormat="1" ht="15" thickBot="1">
      <c r="A32" s="86"/>
      <c r="C32" s="88"/>
    </row>
    <row r="33" spans="1:36" ht="15" thickBot="1"/>
    <row r="34" spans="1:36" s="76" customFormat="1">
      <c r="A34" s="95" t="s">
        <v>167</v>
      </c>
      <c r="B34" s="74"/>
      <c r="C34" s="74"/>
      <c r="D34" s="74"/>
      <c r="E34" s="75" t="s">
        <v>633</v>
      </c>
      <c r="F34" s="75" t="s">
        <v>634</v>
      </c>
      <c r="G34" s="75" t="s">
        <v>635</v>
      </c>
      <c r="H34" s="75" t="s">
        <v>636</v>
      </c>
      <c r="I34" s="75" t="s">
        <v>637</v>
      </c>
      <c r="J34" s="75" t="s">
        <v>638</v>
      </c>
      <c r="K34" s="75" t="s">
        <v>639</v>
      </c>
      <c r="L34" s="75" t="s">
        <v>640</v>
      </c>
      <c r="M34" s="75" t="s">
        <v>641</v>
      </c>
      <c r="N34" s="75" t="s">
        <v>642</v>
      </c>
      <c r="O34" s="75" t="s">
        <v>643</v>
      </c>
      <c r="P34" s="75" t="s">
        <v>644</v>
      </c>
      <c r="Q34" s="75" t="s">
        <v>645</v>
      </c>
      <c r="R34" s="75" t="s">
        <v>646</v>
      </c>
      <c r="S34" s="75" t="s">
        <v>647</v>
      </c>
      <c r="T34" s="75" t="s">
        <v>648</v>
      </c>
      <c r="U34" s="75" t="s">
        <v>649</v>
      </c>
      <c r="V34" s="75" t="s">
        <v>650</v>
      </c>
      <c r="W34" s="75" t="s">
        <v>651</v>
      </c>
      <c r="X34" s="75" t="s">
        <v>652</v>
      </c>
      <c r="Y34" s="75" t="s">
        <v>43</v>
      </c>
      <c r="Z34" s="75" t="s">
        <v>44</v>
      </c>
      <c r="AA34" s="75" t="s">
        <v>45</v>
      </c>
      <c r="AB34" s="75" t="s">
        <v>46</v>
      </c>
      <c r="AC34" s="75" t="s">
        <v>47</v>
      </c>
      <c r="AD34" s="75" t="s">
        <v>48</v>
      </c>
      <c r="AE34" s="75" t="s">
        <v>49</v>
      </c>
      <c r="AF34" s="75" t="s">
        <v>50</v>
      </c>
      <c r="AG34" s="75" t="s">
        <v>51</v>
      </c>
      <c r="AH34" s="75" t="s">
        <v>52</v>
      </c>
      <c r="AI34" s="75" t="s">
        <v>653</v>
      </c>
      <c r="AJ34" s="75" t="s">
        <v>654</v>
      </c>
    </row>
    <row r="35" spans="1:36">
      <c r="A35" s="37"/>
      <c r="E35" s="81">
        <v>13358.361792454001</v>
      </c>
      <c r="F35" s="81">
        <v>12851.772148420001</v>
      </c>
      <c r="G35" s="81">
        <v>12337.703406129998</v>
      </c>
      <c r="H35" s="81">
        <v>12422.801128413837</v>
      </c>
      <c r="I35" s="81">
        <v>12757.751773694421</v>
      </c>
      <c r="J35" s="81">
        <v>12152.677987021742</v>
      </c>
      <c r="K35" s="81">
        <v>12015.399642603652</v>
      </c>
      <c r="L35" s="81">
        <v>12291.868162865396</v>
      </c>
      <c r="M35" s="81">
        <v>11926.156756658556</v>
      </c>
      <c r="N35" s="81">
        <v>11886.101779740055</v>
      </c>
      <c r="O35" s="81">
        <v>11916.004498471862</v>
      </c>
      <c r="P35" s="81">
        <v>11470.518964911373</v>
      </c>
      <c r="Q35" s="81">
        <v>11160.840436803785</v>
      </c>
      <c r="R35" s="81">
        <v>11552.539229353662</v>
      </c>
      <c r="S35" s="81">
        <v>11627.78586868552</v>
      </c>
      <c r="T35" s="81">
        <v>11349.847883739516</v>
      </c>
      <c r="U35" s="81">
        <v>11615.227652412334</v>
      </c>
      <c r="V35" s="81">
        <v>11454.36643280598</v>
      </c>
      <c r="W35" s="81">
        <v>10908.067673631949</v>
      </c>
      <c r="X35" s="81">
        <v>8720.4414164894497</v>
      </c>
      <c r="Y35" s="81">
        <v>10029.705035756979</v>
      </c>
      <c r="Z35" s="81">
        <v>9628.7298355351923</v>
      </c>
      <c r="AA35" s="81">
        <v>8412.1856228900615</v>
      </c>
      <c r="AB35" s="81">
        <v>8381.6988046258266</v>
      </c>
      <c r="AC35" s="81">
        <v>7056.1124703937803</v>
      </c>
      <c r="AD35" s="81">
        <v>6742.0462473311391</v>
      </c>
      <c r="AE35" s="81">
        <v>6806.9103698666077</v>
      </c>
      <c r="AF35" s="81">
        <v>6649.4778161108379</v>
      </c>
      <c r="AG35" s="81">
        <v>6792.7143821185109</v>
      </c>
      <c r="AH35" s="81">
        <v>6576.529579393623</v>
      </c>
      <c r="AI35" s="81">
        <v>6274.1159671770001</v>
      </c>
      <c r="AJ35" s="81">
        <v>6408.6056998239519</v>
      </c>
    </row>
    <row r="36" spans="1:36">
      <c r="A36" s="37"/>
      <c r="E36" s="11">
        <f>E24-E35</f>
        <v>5216.202836337583</v>
      </c>
      <c r="F36" s="11">
        <f t="shared" ref="F36:AJ36" si="3">F24-F35</f>
        <v>4835.3090657455832</v>
      </c>
      <c r="G36" s="11">
        <f t="shared" si="3"/>
        <v>4559.7895748812498</v>
      </c>
      <c r="H36" s="11">
        <f t="shared" si="3"/>
        <v>4583.3178149409287</v>
      </c>
      <c r="I36" s="11">
        <f t="shared" si="3"/>
        <v>4850.2827574268231</v>
      </c>
      <c r="J36" s="11">
        <f t="shared" si="3"/>
        <v>4901.2731512267364</v>
      </c>
      <c r="K36" s="11">
        <f t="shared" si="3"/>
        <v>5145.0093976686348</v>
      </c>
      <c r="L36" s="11">
        <f t="shared" si="3"/>
        <v>5448.4276781687931</v>
      </c>
      <c r="M36" s="11">
        <f t="shared" si="3"/>
        <v>5482.4067215770647</v>
      </c>
      <c r="N36" s="11">
        <f t="shared" si="3"/>
        <v>5644.449515229504</v>
      </c>
      <c r="O36" s="11">
        <f t="shared" si="3"/>
        <v>5815.8764226882704</v>
      </c>
      <c r="P36" s="11">
        <f t="shared" si="3"/>
        <v>5892.3049574692068</v>
      </c>
      <c r="Q36" s="11">
        <f t="shared" si="3"/>
        <v>5924.9936332233083</v>
      </c>
      <c r="R36" s="11">
        <f t="shared" si="3"/>
        <v>6260.2241913526395</v>
      </c>
      <c r="S36" s="11">
        <f t="shared" si="3"/>
        <v>6600.6867626575568</v>
      </c>
      <c r="T36" s="11">
        <f t="shared" si="3"/>
        <v>6552.6150701629958</v>
      </c>
      <c r="U36" s="11">
        <f t="shared" si="3"/>
        <v>6805.5436471160465</v>
      </c>
      <c r="V36" s="11">
        <f t="shared" si="3"/>
        <v>7255.4772338009916</v>
      </c>
      <c r="W36" s="11">
        <f t="shared" si="3"/>
        <v>7481.6634719850426</v>
      </c>
      <c r="X36" s="11">
        <f t="shared" si="3"/>
        <v>5909.9848439411307</v>
      </c>
      <c r="Y36" s="11">
        <f t="shared" si="3"/>
        <v>6097.0613864053412</v>
      </c>
      <c r="Z36" s="11">
        <f t="shared" si="3"/>
        <v>6045.899283788287</v>
      </c>
      <c r="AA36" s="11">
        <f t="shared" si="3"/>
        <v>5870.8300059276844</v>
      </c>
      <c r="AB36" s="11">
        <f t="shared" si="3"/>
        <v>5731.9850700042989</v>
      </c>
      <c r="AC36" s="11">
        <f t="shared" si="3"/>
        <v>5489.8496438762759</v>
      </c>
      <c r="AD36" s="11">
        <f t="shared" si="3"/>
        <v>5627.6210442327056</v>
      </c>
      <c r="AE36" s="11">
        <f t="shared" si="3"/>
        <v>5839.4677931354672</v>
      </c>
      <c r="AF36" s="11">
        <f t="shared" si="3"/>
        <v>5664.2590106773887</v>
      </c>
      <c r="AG36" s="11">
        <f t="shared" si="3"/>
        <v>5662.6829721769464</v>
      </c>
      <c r="AH36" s="11">
        <f t="shared" si="3"/>
        <v>5330.9103163633054</v>
      </c>
      <c r="AI36" s="11">
        <f t="shared" si="3"/>
        <v>5030.2002170582728</v>
      </c>
      <c r="AJ36" s="11">
        <f t="shared" si="3"/>
        <v>5346.8580262352507</v>
      </c>
    </row>
    <row r="37" spans="1:36">
      <c r="A37" s="37"/>
      <c r="D37" t="str">
        <f>D27</f>
        <v>International shipping</v>
      </c>
      <c r="E37" s="24">
        <f t="shared" ref="E37:AJ37" si="4">E27</f>
        <v>1848.5213650000001</v>
      </c>
      <c r="F37" s="24">
        <f t="shared" si="4"/>
        <v>1761.2359549999999</v>
      </c>
      <c r="G37" s="24">
        <f t="shared" si="4"/>
        <v>2224.8536999999997</v>
      </c>
      <c r="H37" s="24">
        <f t="shared" si="4"/>
        <v>1740.2233950000002</v>
      </c>
      <c r="I37" s="24">
        <f t="shared" si="4"/>
        <v>1352.0006699999999</v>
      </c>
      <c r="J37" s="24">
        <f t="shared" si="4"/>
        <v>1068.1934199999998</v>
      </c>
      <c r="K37" s="24">
        <f t="shared" si="4"/>
        <v>1209.761675</v>
      </c>
      <c r="L37" s="24">
        <f t="shared" si="4"/>
        <v>1308.8266799999999</v>
      </c>
      <c r="M37" s="24">
        <f t="shared" si="4"/>
        <v>1673.50872</v>
      </c>
      <c r="N37" s="24">
        <f t="shared" si="4"/>
        <v>1786.3323949999999</v>
      </c>
      <c r="O37" s="24">
        <f t="shared" si="4"/>
        <v>2065.5409850000001</v>
      </c>
      <c r="P37" s="24">
        <f t="shared" si="4"/>
        <v>1849.5301399999998</v>
      </c>
      <c r="Q37" s="24">
        <f t="shared" si="4"/>
        <v>2087.5538300000003</v>
      </c>
      <c r="R37" s="24">
        <f t="shared" si="4"/>
        <v>2072.6689000000001</v>
      </c>
      <c r="S37" s="24">
        <f t="shared" si="4"/>
        <v>1662.4808049999999</v>
      </c>
      <c r="T37" s="24">
        <f t="shared" si="4"/>
        <v>1628.36986</v>
      </c>
      <c r="U37" s="24">
        <f t="shared" si="4"/>
        <v>1803.4743500000002</v>
      </c>
      <c r="V37" s="24">
        <f t="shared" si="4"/>
        <v>1470.9448249999998</v>
      </c>
      <c r="W37" s="24">
        <f t="shared" si="4"/>
        <v>1287.01512</v>
      </c>
      <c r="X37" s="24">
        <f t="shared" si="4"/>
        <v>787.50482</v>
      </c>
      <c r="Y37" s="24">
        <f t="shared" si="4"/>
        <v>660.86269499999992</v>
      </c>
      <c r="Z37" s="24">
        <f t="shared" si="4"/>
        <v>615.46174999999994</v>
      </c>
      <c r="AA37" s="24">
        <f t="shared" si="4"/>
        <v>351.24192499999998</v>
      </c>
      <c r="AB37" s="24">
        <f t="shared" si="4"/>
        <v>371.67373499999997</v>
      </c>
      <c r="AC37" s="24">
        <f t="shared" si="4"/>
        <v>271.52233000000001</v>
      </c>
      <c r="AD37" s="24">
        <f t="shared" si="4"/>
        <v>926.43529000000001</v>
      </c>
      <c r="AE37" s="24">
        <f t="shared" si="4"/>
        <v>893.64221550000002</v>
      </c>
      <c r="AF37" s="24">
        <f t="shared" si="4"/>
        <v>1103.855012064</v>
      </c>
      <c r="AG37" s="24">
        <f t="shared" si="4"/>
        <v>1020.1648819999999</v>
      </c>
      <c r="AH37" s="24">
        <f t="shared" si="4"/>
        <v>1054.1993083079999</v>
      </c>
      <c r="AI37" s="24">
        <f t="shared" si="4"/>
        <v>988.26868319199991</v>
      </c>
      <c r="AJ37" s="24">
        <f t="shared" si="4"/>
        <v>884.93114567599991</v>
      </c>
    </row>
    <row r="38" spans="1:36">
      <c r="A38" s="37"/>
      <c r="D38" t="str">
        <f>D23</f>
        <v>Domestic transport</v>
      </c>
      <c r="E38" s="24">
        <f t="shared" ref="E38:AJ38" si="5">E23</f>
        <v>12090.839919791999</v>
      </c>
      <c r="F38" s="24">
        <f t="shared" si="5"/>
        <v>11719.714925000999</v>
      </c>
      <c r="G38" s="24">
        <f t="shared" si="5"/>
        <v>11631.771765546</v>
      </c>
      <c r="H38" s="24">
        <f t="shared" si="5"/>
        <v>11168.321391007001</v>
      </c>
      <c r="I38" s="24">
        <f t="shared" si="5"/>
        <v>11515.196558679001</v>
      </c>
      <c r="J38" s="24">
        <f t="shared" si="5"/>
        <v>11311.713943633</v>
      </c>
      <c r="K38" s="24">
        <f t="shared" si="5"/>
        <v>11305.79531195</v>
      </c>
      <c r="L38" s="24">
        <f t="shared" si="5"/>
        <v>11858.131028954</v>
      </c>
      <c r="M38" s="24">
        <f t="shared" si="5"/>
        <v>11978.890958149999</v>
      </c>
      <c r="N38" s="24">
        <f t="shared" si="5"/>
        <v>12184.507116324001</v>
      </c>
      <c r="O38" s="24">
        <f t="shared" si="5"/>
        <v>12071.258378281</v>
      </c>
      <c r="P38" s="24">
        <f t="shared" si="5"/>
        <v>12178.230179665999</v>
      </c>
      <c r="Q38" s="24">
        <f t="shared" si="5"/>
        <v>12359.960372301999</v>
      </c>
      <c r="R38" s="24">
        <f t="shared" si="5"/>
        <v>12547.571366041999</v>
      </c>
      <c r="S38" s="24">
        <f t="shared" si="5"/>
        <v>12890.617704416998</v>
      </c>
      <c r="T38" s="24">
        <f t="shared" si="5"/>
        <v>12870.196302957</v>
      </c>
      <c r="U38" s="24">
        <f t="shared" si="5"/>
        <v>13033.298864248</v>
      </c>
      <c r="V38" s="24">
        <f t="shared" si="5"/>
        <v>13388.580023770999</v>
      </c>
      <c r="W38" s="24">
        <f t="shared" si="5"/>
        <v>12745.342545365</v>
      </c>
      <c r="X38" s="24">
        <f t="shared" si="5"/>
        <v>12173.488226585001</v>
      </c>
      <c r="Y38" s="24">
        <f t="shared" si="5"/>
        <v>12668.070076366001</v>
      </c>
      <c r="Z38" s="24">
        <f t="shared" si="5"/>
        <v>12490.352031930002</v>
      </c>
      <c r="AA38" s="24">
        <f t="shared" si="5"/>
        <v>12182.085564927</v>
      </c>
      <c r="AB38" s="24">
        <f t="shared" si="5"/>
        <v>11959.575997934999</v>
      </c>
      <c r="AC38" s="24">
        <f t="shared" si="5"/>
        <v>10837.221597395999</v>
      </c>
      <c r="AD38" s="24">
        <f t="shared" si="5"/>
        <v>10845.433147915001</v>
      </c>
      <c r="AE38" s="24">
        <f t="shared" si="5"/>
        <v>12056.822700644001</v>
      </c>
      <c r="AF38" s="24">
        <f t="shared" si="5"/>
        <v>11457.937474347</v>
      </c>
      <c r="AG38" s="24">
        <f t="shared" si="5"/>
        <v>11653.471944704999</v>
      </c>
      <c r="AH38" s="24">
        <f t="shared" si="5"/>
        <v>11244.402585361999</v>
      </c>
      <c r="AI38" s="24">
        <f t="shared" si="5"/>
        <v>10436.996057075999</v>
      </c>
      <c r="AJ38" s="24">
        <f t="shared" si="5"/>
        <v>9975.335383349</v>
      </c>
    </row>
    <row r="39" spans="1:36">
      <c r="A39" s="37"/>
      <c r="D39" t="str">
        <f>D28</f>
        <v>Energy supply</v>
      </c>
      <c r="E39" s="24">
        <f t="shared" ref="E39:AJ40" si="6">E28</f>
        <v>19082.270982738999</v>
      </c>
      <c r="F39" s="24">
        <f t="shared" si="6"/>
        <v>18933.023034111</v>
      </c>
      <c r="G39" s="24">
        <f t="shared" si="6"/>
        <v>18777.889095875002</v>
      </c>
      <c r="H39" s="24">
        <f t="shared" si="6"/>
        <v>21588.829147223001</v>
      </c>
      <c r="I39" s="24">
        <f t="shared" si="6"/>
        <v>26496.162515452004</v>
      </c>
      <c r="J39" s="24">
        <f t="shared" si="6"/>
        <v>24191.903830201998</v>
      </c>
      <c r="K39" s="24">
        <f t="shared" si="6"/>
        <v>29931.294935537004</v>
      </c>
      <c r="L39" s="24">
        <f t="shared" si="6"/>
        <v>27571.088222091003</v>
      </c>
      <c r="M39" s="24">
        <f t="shared" si="6"/>
        <v>24286.046242498</v>
      </c>
      <c r="N39" s="24">
        <f t="shared" si="6"/>
        <v>23711.769901754</v>
      </c>
      <c r="O39" s="24">
        <f t="shared" si="6"/>
        <v>22250.734690596</v>
      </c>
      <c r="P39" s="24">
        <f t="shared" si="6"/>
        <v>27691.834686575003</v>
      </c>
      <c r="Q39" s="24">
        <f t="shared" si="6"/>
        <v>30499.133290481001</v>
      </c>
      <c r="R39" s="24">
        <f t="shared" si="6"/>
        <v>37573.888949038002</v>
      </c>
      <c r="S39" s="24">
        <f t="shared" si="6"/>
        <v>33501.968167376996</v>
      </c>
      <c r="T39" s="24">
        <f t="shared" si="6"/>
        <v>22277.934811863997</v>
      </c>
      <c r="U39" s="24">
        <f t="shared" si="6"/>
        <v>33112.975814025995</v>
      </c>
      <c r="V39" s="24">
        <f t="shared" si="6"/>
        <v>31147.420558003996</v>
      </c>
      <c r="W39" s="24">
        <f t="shared" si="6"/>
        <v>24644.651780235996</v>
      </c>
      <c r="X39" s="24">
        <f t="shared" si="6"/>
        <v>25705.431570733999</v>
      </c>
      <c r="Y39" s="24">
        <f t="shared" si="6"/>
        <v>31066.704409658501</v>
      </c>
      <c r="Z39" s="24">
        <f t="shared" si="6"/>
        <v>25043.840747473998</v>
      </c>
      <c r="AA39" s="24">
        <f t="shared" si="6"/>
        <v>20971.526821040476</v>
      </c>
      <c r="AB39" s="24">
        <f t="shared" si="6"/>
        <v>22266.155693504224</v>
      </c>
      <c r="AC39" s="24">
        <f t="shared" si="6"/>
        <v>21046.369075689319</v>
      </c>
      <c r="AD39" s="24">
        <f t="shared" si="6"/>
        <v>17905.897056501155</v>
      </c>
      <c r="AE39" s="24">
        <f t="shared" si="6"/>
        <v>19276.093377593606</v>
      </c>
      <c r="AF39" s="24">
        <f t="shared" si="6"/>
        <v>17671.940892734539</v>
      </c>
      <c r="AG39" s="24">
        <f t="shared" si="6"/>
        <v>18774.018167008806</v>
      </c>
      <c r="AH39" s="24">
        <f t="shared" si="6"/>
        <v>16317.802927259054</v>
      </c>
      <c r="AI39" s="24">
        <f t="shared" si="6"/>
        <v>13183.540015589999</v>
      </c>
      <c r="AJ39" s="24">
        <f t="shared" si="6"/>
        <v>13484.757924840002</v>
      </c>
    </row>
    <row r="40" spans="1:36">
      <c r="A40" s="37"/>
      <c r="D40" t="str">
        <f>D29</f>
        <v>Residential and commercial</v>
      </c>
      <c r="E40" s="24">
        <f t="shared" si="6"/>
        <v>5857.4017425040001</v>
      </c>
      <c r="F40" s="24">
        <f t="shared" si="6"/>
        <v>5669.6945144660003</v>
      </c>
      <c r="G40" s="24">
        <f t="shared" si="6"/>
        <v>5792.7320511830003</v>
      </c>
      <c r="H40" s="24">
        <f t="shared" si="6"/>
        <v>5403.8960908999998</v>
      </c>
      <c r="I40" s="24">
        <f t="shared" si="6"/>
        <v>4877.9301237669988</v>
      </c>
      <c r="J40" s="24">
        <f t="shared" si="6"/>
        <v>4505.3394051000005</v>
      </c>
      <c r="K40" s="24">
        <f t="shared" si="6"/>
        <v>4626.0190694980001</v>
      </c>
      <c r="L40" s="24">
        <f t="shared" si="6"/>
        <v>4638.8024310300007</v>
      </c>
      <c r="M40" s="24">
        <f t="shared" si="6"/>
        <v>4704.1881859320001</v>
      </c>
      <c r="N40" s="24">
        <f t="shared" si="6"/>
        <v>4645.466000679</v>
      </c>
      <c r="O40" s="24">
        <f t="shared" si="6"/>
        <v>4336.6172935619998</v>
      </c>
      <c r="P40" s="24">
        <f t="shared" si="6"/>
        <v>4573.8389610699996</v>
      </c>
      <c r="Q40" s="24">
        <f t="shared" si="6"/>
        <v>4510.9808826780009</v>
      </c>
      <c r="R40" s="24">
        <f t="shared" si="6"/>
        <v>4419.1532861710002</v>
      </c>
      <c r="S40" s="24">
        <f t="shared" si="6"/>
        <v>4342.1375751129999</v>
      </c>
      <c r="T40" s="24">
        <f t="shared" si="6"/>
        <v>4074.0699125379997</v>
      </c>
      <c r="U40" s="24">
        <f t="shared" si="6"/>
        <v>4010.9799331040003</v>
      </c>
      <c r="V40" s="24">
        <f t="shared" si="6"/>
        <v>3840.5660666470003</v>
      </c>
      <c r="W40" s="24">
        <f t="shared" si="6"/>
        <v>3364.4741075900001</v>
      </c>
      <c r="X40" s="24">
        <f t="shared" si="6"/>
        <v>3348.0899646099997</v>
      </c>
      <c r="Y40" s="24">
        <f t="shared" si="6"/>
        <v>3636.0636542479997</v>
      </c>
      <c r="Z40" s="24">
        <f t="shared" si="6"/>
        <v>3038.6035374920002</v>
      </c>
      <c r="AA40" s="24">
        <f t="shared" si="6"/>
        <v>3253.984798036</v>
      </c>
      <c r="AB40" s="24">
        <f t="shared" si="6"/>
        <v>2933.1580285989999</v>
      </c>
      <c r="AC40" s="24">
        <f t="shared" si="6"/>
        <v>2874.453332432</v>
      </c>
      <c r="AD40" s="24">
        <f t="shared" si="6"/>
        <v>2647.1869400830001</v>
      </c>
      <c r="AE40" s="24">
        <f t="shared" si="6"/>
        <v>2769.8220752850002</v>
      </c>
      <c r="AF40" s="24">
        <f t="shared" si="6"/>
        <v>2669.4401388599999</v>
      </c>
      <c r="AG40" s="24">
        <f t="shared" si="6"/>
        <v>2551.0190113529998</v>
      </c>
      <c r="AH40" s="24">
        <f t="shared" si="6"/>
        <v>2453.925052095</v>
      </c>
      <c r="AI40" s="24">
        <f t="shared" si="6"/>
        <v>2202.5879893920001</v>
      </c>
      <c r="AJ40" s="24">
        <f t="shared" si="6"/>
        <v>2257.8503115189997</v>
      </c>
    </row>
    <row r="41" spans="1:36">
      <c r="A41" s="37"/>
      <c r="D41" t="str">
        <f>D22</f>
        <v>Agriculture</v>
      </c>
      <c r="E41" s="24">
        <f t="shared" ref="E41:AJ41" si="7">E22</f>
        <v>7243.7973580263169</v>
      </c>
      <c r="F41" s="24">
        <f t="shared" si="7"/>
        <v>6839.8776421859329</v>
      </c>
      <c r="G41" s="24">
        <f t="shared" si="7"/>
        <v>6346.0420039091496</v>
      </c>
      <c r="H41" s="24">
        <f t="shared" si="7"/>
        <v>6624.9381145631414</v>
      </c>
      <c r="I41" s="24">
        <f t="shared" si="7"/>
        <v>6674.3240776979856</v>
      </c>
      <c r="J41" s="24">
        <f t="shared" si="7"/>
        <v>6461.1981818706581</v>
      </c>
      <c r="K41" s="24">
        <f t="shared" si="7"/>
        <v>6570.2442951361536</v>
      </c>
      <c r="L41" s="24">
        <f t="shared" si="7"/>
        <v>6670.9185971900824</v>
      </c>
      <c r="M41" s="24">
        <f t="shared" si="7"/>
        <v>6490.9025043333222</v>
      </c>
      <c r="N41" s="24">
        <f t="shared" si="7"/>
        <v>6385.7916680440212</v>
      </c>
      <c r="O41" s="24">
        <f t="shared" si="7"/>
        <v>6386.3633872564897</v>
      </c>
      <c r="P41" s="24">
        <f t="shared" si="7"/>
        <v>6382.8639830742468</v>
      </c>
      <c r="Q41" s="24">
        <f t="shared" si="7"/>
        <v>6448.6763208930515</v>
      </c>
      <c r="R41" s="24">
        <f t="shared" si="7"/>
        <v>6330.2900142044127</v>
      </c>
      <c r="S41" s="24">
        <f t="shared" si="7"/>
        <v>6299.7964764200515</v>
      </c>
      <c r="T41" s="24">
        <f t="shared" si="7"/>
        <v>6312.5276367847737</v>
      </c>
      <c r="U41" s="24">
        <f t="shared" si="7"/>
        <v>6318.5334441262366</v>
      </c>
      <c r="V41" s="24">
        <f t="shared" si="7"/>
        <v>6285.8052972390269</v>
      </c>
      <c r="W41" s="24">
        <f t="shared" si="7"/>
        <v>6403.1752394182759</v>
      </c>
      <c r="X41" s="24">
        <f t="shared" si="7"/>
        <v>6342.8819834966916</v>
      </c>
      <c r="Y41" s="24">
        <f t="shared" si="7"/>
        <v>6421.4352066024467</v>
      </c>
      <c r="Z41" s="24">
        <f t="shared" si="7"/>
        <v>6275.2567686296688</v>
      </c>
      <c r="AA41" s="24">
        <f t="shared" si="7"/>
        <v>6238.7422968026185</v>
      </c>
      <c r="AB41" s="24">
        <f t="shared" si="7"/>
        <v>6350.3922716825555</v>
      </c>
      <c r="AC41" s="24">
        <f t="shared" si="7"/>
        <v>6409.2483524525123</v>
      </c>
      <c r="AD41" s="24">
        <f t="shared" si="7"/>
        <v>6392.5011516795166</v>
      </c>
      <c r="AE41" s="24">
        <f t="shared" si="7"/>
        <v>6438.976781334517</v>
      </c>
      <c r="AF41" s="24">
        <f t="shared" si="7"/>
        <v>6346.6697572655021</v>
      </c>
      <c r="AG41" s="24">
        <f t="shared" si="7"/>
        <v>6296.9322266505278</v>
      </c>
      <c r="AH41" s="24">
        <f t="shared" si="7"/>
        <v>6445.8717802336305</v>
      </c>
      <c r="AI41" s="24">
        <f t="shared" si="7"/>
        <v>6414.5886783621527</v>
      </c>
      <c r="AJ41" s="24">
        <f t="shared" si="7"/>
        <v>6303.1074690752512</v>
      </c>
    </row>
    <row r="42" spans="1:36">
      <c r="A42" s="37"/>
      <c r="D42" t="str">
        <f>D26</f>
        <v>International Aviation</v>
      </c>
      <c r="E42" s="24">
        <f t="shared" ref="E42:AJ42" si="8">E26</f>
        <v>1015.1792100000001</v>
      </c>
      <c r="F42" s="24">
        <f t="shared" si="8"/>
        <v>955.29126999999983</v>
      </c>
      <c r="G42" s="24">
        <f t="shared" si="8"/>
        <v>844.50049999999987</v>
      </c>
      <c r="H42" s="24">
        <f t="shared" si="8"/>
        <v>793.60483999999997</v>
      </c>
      <c r="I42" s="24">
        <f t="shared" si="8"/>
        <v>835.52393999999993</v>
      </c>
      <c r="J42" s="24">
        <f t="shared" si="8"/>
        <v>903.64582999999993</v>
      </c>
      <c r="K42" s="24">
        <f t="shared" si="8"/>
        <v>967.3693199999999</v>
      </c>
      <c r="L42" s="24">
        <f t="shared" si="8"/>
        <v>1005.0616200000001</v>
      </c>
      <c r="M42" s="24">
        <f t="shared" si="8"/>
        <v>1029.76721</v>
      </c>
      <c r="N42" s="24">
        <f t="shared" si="8"/>
        <v>1102.2168100000001</v>
      </c>
      <c r="O42" s="24">
        <f t="shared" si="8"/>
        <v>1071.22029</v>
      </c>
      <c r="P42" s="24">
        <f t="shared" si="8"/>
        <v>1098.1013799999998</v>
      </c>
      <c r="Q42" s="24">
        <f t="shared" si="8"/>
        <v>1085.5741600000001</v>
      </c>
      <c r="R42" s="24">
        <f t="shared" si="8"/>
        <v>1121.8291000000002</v>
      </c>
      <c r="S42" s="24">
        <f t="shared" si="8"/>
        <v>1291.7647099999999</v>
      </c>
      <c r="T42" s="24">
        <f t="shared" si="8"/>
        <v>1299.76025</v>
      </c>
      <c r="U42" s="24">
        <f t="shared" si="8"/>
        <v>1445.21876</v>
      </c>
      <c r="V42" s="24">
        <f t="shared" si="8"/>
        <v>1667.8444000000004</v>
      </c>
      <c r="W42" s="24">
        <f t="shared" si="8"/>
        <v>1805.32</v>
      </c>
      <c r="X42" s="24">
        <f t="shared" si="8"/>
        <v>1581.7294999999997</v>
      </c>
      <c r="Y42" s="24">
        <f t="shared" si="8"/>
        <v>1665.7563</v>
      </c>
      <c r="Z42" s="24">
        <f t="shared" si="8"/>
        <v>1971.1081000000001</v>
      </c>
      <c r="AA42" s="24">
        <f t="shared" si="8"/>
        <v>1902.5150800000001</v>
      </c>
      <c r="AB42" s="24">
        <f t="shared" si="8"/>
        <v>1963.6395</v>
      </c>
      <c r="AC42" s="24">
        <f t="shared" si="8"/>
        <v>1934.9534800000001</v>
      </c>
      <c r="AD42" s="24">
        <f t="shared" si="8"/>
        <v>1977.5806</v>
      </c>
      <c r="AE42" s="24">
        <f t="shared" si="8"/>
        <v>1982.162</v>
      </c>
      <c r="AF42" s="24">
        <f t="shared" si="8"/>
        <v>2112.9335100000003</v>
      </c>
      <c r="AG42" s="24">
        <f t="shared" si="8"/>
        <v>2405.9150499999996</v>
      </c>
      <c r="AH42" s="24">
        <f t="shared" si="8"/>
        <v>2593.15481</v>
      </c>
      <c r="AI42" s="24">
        <f t="shared" si="8"/>
        <v>875.54531000000009</v>
      </c>
      <c r="AJ42" s="24">
        <f t="shared" si="8"/>
        <v>830.14624000000003</v>
      </c>
    </row>
    <row r="43" spans="1:36">
      <c r="A43" s="37"/>
      <c r="D43" t="str">
        <f>D31</f>
        <v>Other combustion</v>
      </c>
      <c r="E43" s="24">
        <f t="shared" ref="E43:AJ43" si="9">E31</f>
        <v>3197.6153936740002</v>
      </c>
      <c r="F43" s="24">
        <f t="shared" si="9"/>
        <v>3078.8262423470001</v>
      </c>
      <c r="G43" s="24">
        <f t="shared" si="9"/>
        <v>3101.944556468</v>
      </c>
      <c r="H43" s="24">
        <f t="shared" si="9"/>
        <v>2989.1929121419998</v>
      </c>
      <c r="I43" s="24">
        <f t="shared" si="9"/>
        <v>3257.8029826359998</v>
      </c>
      <c r="J43" s="24">
        <f t="shared" si="9"/>
        <v>3228.36588153</v>
      </c>
      <c r="K43" s="24">
        <f t="shared" si="9"/>
        <v>3248.7512668229997</v>
      </c>
      <c r="L43" s="24">
        <f t="shared" si="9"/>
        <v>3183.4765264679991</v>
      </c>
      <c r="M43" s="24">
        <f t="shared" si="9"/>
        <v>3330.830083324</v>
      </c>
      <c r="N43" s="24">
        <f t="shared" si="9"/>
        <v>3172.1831059460001</v>
      </c>
      <c r="O43" s="24">
        <f t="shared" si="9"/>
        <v>3217.4329846660003</v>
      </c>
      <c r="P43" s="24">
        <f t="shared" si="9"/>
        <v>3321.2885460719999</v>
      </c>
      <c r="Q43" s="24">
        <f t="shared" si="9"/>
        <v>3291.2370107579995</v>
      </c>
      <c r="R43" s="24">
        <f t="shared" si="9"/>
        <v>3342.2256277930001</v>
      </c>
      <c r="S43" s="24">
        <f t="shared" si="9"/>
        <v>3183.0329237649999</v>
      </c>
      <c r="T43" s="24">
        <f t="shared" si="9"/>
        <v>3236.7929995539998</v>
      </c>
      <c r="U43" s="24">
        <f t="shared" si="9"/>
        <v>3102.5821261410001</v>
      </c>
      <c r="V43" s="24">
        <f t="shared" si="9"/>
        <v>3071.4869084320003</v>
      </c>
      <c r="W43" s="24">
        <f t="shared" si="9"/>
        <v>2892.2535046780004</v>
      </c>
      <c r="X43" s="24">
        <f t="shared" si="9"/>
        <v>2727.6945135639999</v>
      </c>
      <c r="Y43" s="24">
        <f t="shared" si="9"/>
        <v>2869.8142943009998</v>
      </c>
      <c r="Z43" s="24">
        <f t="shared" si="9"/>
        <v>2621.045927267</v>
      </c>
      <c r="AA43" s="24">
        <f t="shared" si="9"/>
        <v>2712.4196171789999</v>
      </c>
      <c r="AB43" s="24">
        <f t="shared" si="9"/>
        <v>2600.6295113359997</v>
      </c>
      <c r="AC43" s="24">
        <f t="shared" si="9"/>
        <v>2476.2238282439998</v>
      </c>
      <c r="AD43" s="24">
        <f t="shared" si="9"/>
        <v>2592.7568339649997</v>
      </c>
      <c r="AE43" s="24">
        <f t="shared" si="9"/>
        <v>2540.5046847580002</v>
      </c>
      <c r="AF43" s="24">
        <f t="shared" si="9"/>
        <v>2573.7408658899999</v>
      </c>
      <c r="AG43" s="24">
        <f t="shared" si="9"/>
        <v>2264.2855879039998</v>
      </c>
      <c r="AH43" s="24">
        <f t="shared" si="9"/>
        <v>2432.1862758410002</v>
      </c>
      <c r="AI43" s="24">
        <f t="shared" si="9"/>
        <v>2365.3118950550002</v>
      </c>
      <c r="AJ43" s="24">
        <f t="shared" si="9"/>
        <v>2261.5031149689999</v>
      </c>
    </row>
    <row r="44" spans="1:36">
      <c r="A44" s="37"/>
      <c r="D44" t="str">
        <f>D25</f>
        <v>Waste</v>
      </c>
      <c r="E44" s="24">
        <f t="shared" ref="E44:AJ45" si="10">E25</f>
        <v>5207.6085403665475</v>
      </c>
      <c r="F44" s="24">
        <f t="shared" si="10"/>
        <v>5268.977680007828</v>
      </c>
      <c r="G44" s="24">
        <f t="shared" si="10"/>
        <v>5283.3577832219562</v>
      </c>
      <c r="H44" s="24">
        <f t="shared" si="10"/>
        <v>5277.1874024832778</v>
      </c>
      <c r="I44" s="24">
        <f t="shared" si="10"/>
        <v>5205.7040587098745</v>
      </c>
      <c r="J44" s="24">
        <f t="shared" si="10"/>
        <v>5124.5928844214232</v>
      </c>
      <c r="K44" s="24">
        <f t="shared" si="10"/>
        <v>5006.4069940093095</v>
      </c>
      <c r="L44" s="24">
        <f t="shared" si="10"/>
        <v>4864.8498423205665</v>
      </c>
      <c r="M44" s="24">
        <f t="shared" si="10"/>
        <v>4642.8330275223752</v>
      </c>
      <c r="N44" s="24">
        <f t="shared" si="10"/>
        <v>4528.305829708067</v>
      </c>
      <c r="O44" s="24">
        <f t="shared" si="10"/>
        <v>4250.6191992401145</v>
      </c>
      <c r="P44" s="24">
        <f t="shared" si="10"/>
        <v>4071.8573288740367</v>
      </c>
      <c r="Q44" s="24">
        <f t="shared" si="10"/>
        <v>3788.1562235427687</v>
      </c>
      <c r="R44" s="24">
        <f t="shared" si="10"/>
        <v>3562.5882903443453</v>
      </c>
      <c r="S44" s="24">
        <f t="shared" si="10"/>
        <v>3388.624143582791</v>
      </c>
      <c r="T44" s="24">
        <f t="shared" si="10"/>
        <v>3118.8189882284155</v>
      </c>
      <c r="U44" s="24">
        <f t="shared" si="10"/>
        <v>3202.3777947823537</v>
      </c>
      <c r="V44" s="24">
        <f t="shared" si="10"/>
        <v>3086.2471232402772</v>
      </c>
      <c r="W44" s="24">
        <f t="shared" si="10"/>
        <v>2950.2700318604188</v>
      </c>
      <c r="X44" s="24">
        <f t="shared" si="10"/>
        <v>2836.7570291158327</v>
      </c>
      <c r="Y44" s="24">
        <f t="shared" si="10"/>
        <v>2836.9738166335237</v>
      </c>
      <c r="Z44" s="24">
        <f t="shared" si="10"/>
        <v>2739.4916738616253</v>
      </c>
      <c r="AA44" s="24">
        <f t="shared" si="10"/>
        <v>2675.7805596981502</v>
      </c>
      <c r="AB44" s="24">
        <f t="shared" si="10"/>
        <v>2537.076413431651</v>
      </c>
      <c r="AC44" s="24">
        <f t="shared" si="10"/>
        <v>2386.3908079860003</v>
      </c>
      <c r="AD44" s="24">
        <f t="shared" si="10"/>
        <v>2310.7337343179997</v>
      </c>
      <c r="AE44" s="24">
        <f t="shared" si="10"/>
        <v>2159.8987134009999</v>
      </c>
      <c r="AF44" s="24">
        <f t="shared" si="10"/>
        <v>2050.7802392500002</v>
      </c>
      <c r="AG44" s="24">
        <f t="shared" si="10"/>
        <v>2008.147889565</v>
      </c>
      <c r="AH44" s="24">
        <f t="shared" si="10"/>
        <v>1977.8141686359997</v>
      </c>
      <c r="AI44" s="24">
        <f t="shared" si="10"/>
        <v>1914.8882942433602</v>
      </c>
      <c r="AJ44" s="24">
        <f t="shared" si="10"/>
        <v>1818.0345292310003</v>
      </c>
    </row>
    <row r="45" spans="1:36">
      <c r="A45" s="37"/>
      <c r="D45" t="s">
        <v>627</v>
      </c>
      <c r="E45" s="24">
        <f t="shared" si="10"/>
        <v>1015.1792100000001</v>
      </c>
      <c r="F45" s="24">
        <f t="shared" si="10"/>
        <v>955.29126999999983</v>
      </c>
      <c r="G45" s="24">
        <f t="shared" si="10"/>
        <v>844.50049999999987</v>
      </c>
      <c r="H45" s="24">
        <f t="shared" si="10"/>
        <v>793.60483999999997</v>
      </c>
      <c r="I45" s="24">
        <f t="shared" si="10"/>
        <v>835.52393999999993</v>
      </c>
      <c r="J45" s="24">
        <f t="shared" si="10"/>
        <v>903.64582999999993</v>
      </c>
      <c r="K45" s="24">
        <f t="shared" si="10"/>
        <v>967.3693199999999</v>
      </c>
      <c r="L45" s="24">
        <f t="shared" si="10"/>
        <v>1005.0616200000001</v>
      </c>
      <c r="M45" s="24">
        <f t="shared" si="10"/>
        <v>1029.76721</v>
      </c>
      <c r="N45" s="24">
        <f t="shared" si="10"/>
        <v>1102.2168100000001</v>
      </c>
      <c r="O45" s="24">
        <f t="shared" si="10"/>
        <v>1071.22029</v>
      </c>
      <c r="P45" s="24">
        <f t="shared" si="10"/>
        <v>1098.1013799999998</v>
      </c>
      <c r="Q45" s="24">
        <f t="shared" si="10"/>
        <v>1085.5741600000001</v>
      </c>
      <c r="R45" s="24">
        <f t="shared" si="10"/>
        <v>1121.8291000000002</v>
      </c>
      <c r="S45" s="24">
        <f t="shared" si="10"/>
        <v>1291.7647099999999</v>
      </c>
      <c r="T45" s="24">
        <f t="shared" si="10"/>
        <v>1299.76025</v>
      </c>
      <c r="U45" s="24">
        <f t="shared" si="10"/>
        <v>1445.21876</v>
      </c>
      <c r="V45" s="24">
        <f t="shared" si="10"/>
        <v>1667.8444000000004</v>
      </c>
      <c r="W45" s="24">
        <f t="shared" si="10"/>
        <v>1805.32</v>
      </c>
      <c r="X45" s="24">
        <f t="shared" si="10"/>
        <v>1581.7294999999997</v>
      </c>
      <c r="Y45" s="24">
        <f t="shared" si="10"/>
        <v>1665.7563</v>
      </c>
      <c r="Z45" s="24">
        <f t="shared" si="10"/>
        <v>1971.1081000000001</v>
      </c>
      <c r="AA45" s="24">
        <f t="shared" si="10"/>
        <v>1902.5150800000001</v>
      </c>
      <c r="AB45" s="24">
        <f t="shared" si="10"/>
        <v>1963.6395</v>
      </c>
      <c r="AC45" s="24">
        <f t="shared" si="10"/>
        <v>1934.9534800000001</v>
      </c>
      <c r="AD45" s="24">
        <f t="shared" si="10"/>
        <v>1977.5806</v>
      </c>
      <c r="AE45" s="24">
        <f t="shared" si="10"/>
        <v>1982.162</v>
      </c>
      <c r="AF45" s="24">
        <f t="shared" si="10"/>
        <v>2112.9335100000003</v>
      </c>
      <c r="AG45" s="24">
        <f t="shared" si="10"/>
        <v>2405.9150499999996</v>
      </c>
      <c r="AH45" s="24">
        <f t="shared" si="10"/>
        <v>2593.15481</v>
      </c>
      <c r="AI45" s="24">
        <f t="shared" si="10"/>
        <v>875.54531000000009</v>
      </c>
      <c r="AJ45" s="24">
        <f t="shared" si="10"/>
        <v>830.14624000000003</v>
      </c>
    </row>
    <row r="46" spans="1:36" s="59" customFormat="1" ht="15" thickBot="1">
      <c r="A46" s="38"/>
      <c r="C46" s="71"/>
    </row>
  </sheetData>
  <mergeCells count="3">
    <mergeCell ref="C22:C31"/>
    <mergeCell ref="B22:B31"/>
    <mergeCell ref="A22:A31"/>
  </mergeCells>
  <pageMargins left="0.7" right="0.7" top="0.75" bottom="0.75" header="0.3" footer="0.3"/>
  <legacyDrawing r:id="rId1"/>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4A953C-E0E3-40FA-B885-6154B3F8A737}">
  <dimension ref="A1:AJ46"/>
  <sheetViews>
    <sheetView zoomScale="50" zoomScaleNormal="50" workbookViewId="0">
      <selection activeCell="U10" sqref="U10"/>
    </sheetView>
  </sheetViews>
  <sheetFormatPr defaultRowHeight="14.4"/>
  <cols>
    <col min="1" max="1" width="35.5546875" bestFit="1" customWidth="1"/>
    <col min="2" max="2" width="24.33203125" bestFit="1" customWidth="1"/>
    <col min="3" max="3" width="11.33203125" style="32" customWidth="1"/>
    <col min="4" max="4" width="13.21875" customWidth="1"/>
    <col min="5" max="5" width="16.77734375" bestFit="1" customWidth="1"/>
  </cols>
  <sheetData>
    <row r="1" spans="1:5">
      <c r="B1">
        <v>1000</v>
      </c>
    </row>
    <row r="3" spans="1:5" ht="15" thickBot="1">
      <c r="B3" t="s">
        <v>167</v>
      </c>
    </row>
    <row r="4" spans="1:5" ht="29.4" thickBot="1">
      <c r="A4" s="67" t="s">
        <v>184</v>
      </c>
      <c r="B4" s="67">
        <v>2019</v>
      </c>
      <c r="C4" s="140" t="s">
        <v>590</v>
      </c>
      <c r="D4" s="62" t="s">
        <v>591</v>
      </c>
      <c r="E4" s="135" t="s">
        <v>592</v>
      </c>
    </row>
    <row r="5" spans="1:5">
      <c r="A5" s="16" t="s">
        <v>593</v>
      </c>
      <c r="B5" s="136">
        <f t="shared" ref="B5:B6" si="0">AH35/$B$1</f>
        <v>6.8514189722156962</v>
      </c>
      <c r="C5" s="138">
        <f t="shared" ref="C5:C15" si="1">B5/$B$16</f>
        <v>6.3032095144858385E-2</v>
      </c>
      <c r="D5" s="105">
        <v>0.1</v>
      </c>
      <c r="E5" s="129">
        <v>1</v>
      </c>
    </row>
    <row r="6" spans="1:5">
      <c r="A6" s="16" t="s">
        <v>594</v>
      </c>
      <c r="B6" s="136">
        <f t="shared" si="0"/>
        <v>7.8399759495783918</v>
      </c>
      <c r="C6" s="138">
        <f t="shared" si="1"/>
        <v>7.2126680909635837E-2</v>
      </c>
      <c r="D6" s="105">
        <v>0.1</v>
      </c>
      <c r="E6" s="129">
        <v>1</v>
      </c>
    </row>
    <row r="7" spans="1:5">
      <c r="A7" s="16" t="s">
        <v>595</v>
      </c>
      <c r="B7" s="136">
        <f>AH37/$B$1</f>
        <v>6.9948915089917669</v>
      </c>
      <c r="C7" s="138">
        <f t="shared" si="1"/>
        <v>6.4352022392836758E-2</v>
      </c>
      <c r="D7" s="105">
        <v>0.1</v>
      </c>
      <c r="E7" s="129">
        <v>1</v>
      </c>
    </row>
    <row r="8" spans="1:5">
      <c r="A8" s="16" t="s">
        <v>596</v>
      </c>
      <c r="B8" s="136">
        <f>25978.2454820067/B1</f>
        <v>25.978245482006699</v>
      </c>
      <c r="C8" s="138">
        <f t="shared" si="1"/>
        <v>0.23899622071846391</v>
      </c>
      <c r="D8" s="105">
        <v>0.1</v>
      </c>
      <c r="E8" s="129">
        <v>1</v>
      </c>
    </row>
    <row r="9" spans="1:5">
      <c r="A9" s="16" t="s">
        <v>597</v>
      </c>
      <c r="B9" s="136">
        <f>21602.4787202294/B1</f>
        <v>21.602478720229399</v>
      </c>
      <c r="C9" s="138">
        <f t="shared" si="1"/>
        <v>0.19873977924574812</v>
      </c>
      <c r="D9" s="105">
        <v>0.1</v>
      </c>
      <c r="E9" s="129">
        <v>1</v>
      </c>
    </row>
    <row r="10" spans="1:5">
      <c r="A10" s="16" t="s">
        <v>598</v>
      </c>
      <c r="B10" s="136">
        <f>21379.3065846611/B1</f>
        <v>21.379306584661098</v>
      </c>
      <c r="C10" s="138">
        <f t="shared" si="1"/>
        <v>0.19668662684916169</v>
      </c>
      <c r="D10" s="105">
        <v>0.1</v>
      </c>
      <c r="E10" s="129">
        <v>1</v>
      </c>
    </row>
    <row r="11" spans="1:5">
      <c r="A11" s="16" t="s">
        <v>599</v>
      </c>
      <c r="B11" s="136">
        <f>9378.44681148311/B1</f>
        <v>9.3784468114831103</v>
      </c>
      <c r="C11" s="138">
        <f t="shared" si="1"/>
        <v>8.6280397408133688E-2</v>
      </c>
      <c r="D11" s="105">
        <v>0.1</v>
      </c>
      <c r="E11" s="129">
        <v>1</v>
      </c>
    </row>
    <row r="12" spans="1:5">
      <c r="A12" s="16" t="s">
        <v>600</v>
      </c>
      <c r="B12" s="136">
        <f>5218.8264577101/B1</f>
        <v>5.2188264577101</v>
      </c>
      <c r="C12" s="138">
        <f t="shared" si="1"/>
        <v>4.8012472622223273E-2</v>
      </c>
      <c r="D12" s="105">
        <v>0.1</v>
      </c>
      <c r="E12" s="129">
        <v>1</v>
      </c>
    </row>
    <row r="13" spans="1:5">
      <c r="A13" s="16" t="s">
        <v>601</v>
      </c>
      <c r="B13" s="136">
        <f>2598.15755696593/B1</f>
        <v>2.5981575569659299</v>
      </c>
      <c r="C13" s="138">
        <f t="shared" si="1"/>
        <v>2.390268570585579E-2</v>
      </c>
      <c r="D13" s="105">
        <v>0.1</v>
      </c>
      <c r="E13" s="129">
        <v>1</v>
      </c>
    </row>
    <row r="14" spans="1:5">
      <c r="A14" s="16" t="s">
        <v>602</v>
      </c>
      <c r="B14" s="136">
        <f>1327.70964477665/B1</f>
        <v>1.3277096447766501</v>
      </c>
      <c r="C14" s="138">
        <f t="shared" si="1"/>
        <v>1.2214742813669119E-2</v>
      </c>
      <c r="D14" s="105">
        <v>0.1</v>
      </c>
      <c r="E14" s="129">
        <v>1</v>
      </c>
    </row>
    <row r="15" spans="1:5">
      <c r="A15" s="16" t="s">
        <v>603</v>
      </c>
      <c r="B15" s="136">
        <f>-472.151078867397/B1</f>
        <v>-0.47215107886739704</v>
      </c>
      <c r="C15" s="138">
        <f t="shared" si="1"/>
        <v>-4.3437238105864849E-3</v>
      </c>
      <c r="D15" s="105">
        <v>0.1</v>
      </c>
      <c r="E15" s="129">
        <v>1</v>
      </c>
    </row>
    <row r="16" spans="1:5">
      <c r="A16" s="16" t="s">
        <v>604</v>
      </c>
      <c r="B16" s="136">
        <f>SUM(B5:B15)</f>
        <v>108.69730660975144</v>
      </c>
      <c r="C16" s="138">
        <f>B16/$B$16</f>
        <v>1</v>
      </c>
      <c r="D16" s="105"/>
      <c r="E16" s="129">
        <v>1</v>
      </c>
    </row>
    <row r="17" spans="1:36" ht="15" thickBot="1">
      <c r="A17" s="17"/>
      <c r="B17" s="57"/>
      <c r="C17" s="139">
        <f>SUM(C5:C15)</f>
        <v>1</v>
      </c>
      <c r="D17" s="57"/>
      <c r="E17" s="132"/>
    </row>
    <row r="19" spans="1:36">
      <c r="H19" s="35"/>
    </row>
    <row r="20" spans="1:36" ht="15" thickBot="1">
      <c r="H20" s="35"/>
    </row>
    <row r="21" spans="1:36" s="98" customFormat="1">
      <c r="A21" s="89"/>
      <c r="B21" s="90"/>
      <c r="C21" s="90"/>
      <c r="D21" s="90"/>
      <c r="E21" s="91" t="s">
        <v>633</v>
      </c>
      <c r="F21" s="91" t="s">
        <v>634</v>
      </c>
      <c r="G21" s="91" t="s">
        <v>635</v>
      </c>
      <c r="H21" s="91" t="s">
        <v>636</v>
      </c>
      <c r="I21" s="91" t="s">
        <v>637</v>
      </c>
      <c r="J21" s="91" t="s">
        <v>638</v>
      </c>
      <c r="K21" s="91" t="s">
        <v>639</v>
      </c>
      <c r="L21" s="91" t="s">
        <v>640</v>
      </c>
      <c r="M21" s="91" t="s">
        <v>641</v>
      </c>
      <c r="N21" s="91" t="s">
        <v>642</v>
      </c>
      <c r="O21" s="91" t="s">
        <v>643</v>
      </c>
      <c r="P21" s="91" t="s">
        <v>644</v>
      </c>
      <c r="Q21" s="91" t="s">
        <v>645</v>
      </c>
      <c r="R21" s="91" t="s">
        <v>646</v>
      </c>
      <c r="S21" s="91" t="s">
        <v>647</v>
      </c>
      <c r="T21" s="91" t="s">
        <v>648</v>
      </c>
      <c r="U21" s="91" t="s">
        <v>649</v>
      </c>
      <c r="V21" s="91" t="s">
        <v>650</v>
      </c>
      <c r="W21" s="91" t="s">
        <v>651</v>
      </c>
      <c r="X21" s="91" t="s">
        <v>652</v>
      </c>
      <c r="Y21" s="91" t="s">
        <v>43</v>
      </c>
      <c r="Z21" s="91" t="s">
        <v>44</v>
      </c>
      <c r="AA21" s="91" t="s">
        <v>45</v>
      </c>
      <c r="AB21" s="91" t="s">
        <v>46</v>
      </c>
      <c r="AC21" s="91" t="s">
        <v>47</v>
      </c>
      <c r="AD21" s="91" t="s">
        <v>48</v>
      </c>
      <c r="AE21" s="91" t="s">
        <v>49</v>
      </c>
      <c r="AF21" s="91" t="s">
        <v>50</v>
      </c>
      <c r="AG21" s="91" t="s">
        <v>51</v>
      </c>
      <c r="AH21" s="91" t="s">
        <v>52</v>
      </c>
      <c r="AI21" s="91" t="s">
        <v>653</v>
      </c>
      <c r="AJ21" s="91" t="s">
        <v>654</v>
      </c>
    </row>
    <row r="22" spans="1:36" s="99" customFormat="1" ht="14.4" customHeight="1">
      <c r="A22" s="167" t="s">
        <v>655</v>
      </c>
      <c r="B22" s="166" t="s">
        <v>656</v>
      </c>
      <c r="C22" s="166" t="s">
        <v>40</v>
      </c>
      <c r="D22" s="84" t="s">
        <v>657</v>
      </c>
      <c r="E22" s="85">
        <v>7646.3131678346626</v>
      </c>
      <c r="F22" s="85">
        <v>7324.8326970088119</v>
      </c>
      <c r="G22" s="85">
        <v>7285.5223374054231</v>
      </c>
      <c r="H22" s="85">
        <v>7605.7747956448757</v>
      </c>
      <c r="I22" s="85">
        <v>7741.8157650843805</v>
      </c>
      <c r="J22" s="85">
        <v>7551.7366798349212</v>
      </c>
      <c r="K22" s="85">
        <v>7624.4309922783223</v>
      </c>
      <c r="L22" s="85">
        <v>7662.1348170693709</v>
      </c>
      <c r="M22" s="85">
        <v>7549.3742457519647</v>
      </c>
      <c r="N22" s="85">
        <v>7342.8152151434051</v>
      </c>
      <c r="O22" s="85">
        <v>7319.9586684170736</v>
      </c>
      <c r="P22" s="85">
        <v>7263.3959408718238</v>
      </c>
      <c r="Q22" s="85">
        <v>7166.8645037741662</v>
      </c>
      <c r="R22" s="85">
        <v>7050.6756941878093</v>
      </c>
      <c r="S22" s="85">
        <v>7076.4209870340856</v>
      </c>
      <c r="T22" s="85">
        <v>6929.9780647861944</v>
      </c>
      <c r="U22" s="85">
        <v>6796.8526960977852</v>
      </c>
      <c r="V22" s="85">
        <v>6795.4350714110433</v>
      </c>
      <c r="W22" s="85">
        <v>6880.4203758034555</v>
      </c>
      <c r="X22" s="85">
        <v>6647.3073572982885</v>
      </c>
      <c r="Y22" s="85">
        <v>6736.4274217557868</v>
      </c>
      <c r="Z22" s="85">
        <v>6707.488577603448</v>
      </c>
      <c r="AA22" s="85">
        <v>6613.4755725512996</v>
      </c>
      <c r="AB22" s="85">
        <v>6672.8649827185127</v>
      </c>
      <c r="AC22" s="85">
        <v>6753.6665686506913</v>
      </c>
      <c r="AD22" s="85">
        <v>6767.4951243997521</v>
      </c>
      <c r="AE22" s="85">
        <v>6739.9112704922863</v>
      </c>
      <c r="AF22" s="85">
        <v>6856.9298099140187</v>
      </c>
      <c r="AG22" s="85">
        <v>6672.2176170114708</v>
      </c>
      <c r="AH22" s="85">
        <v>6698.8090387444909</v>
      </c>
      <c r="AI22" s="85">
        <v>6796.7460362936226</v>
      </c>
      <c r="AJ22" s="85">
        <v>6673.5943093298156</v>
      </c>
    </row>
    <row r="23" spans="1:36" s="99" customFormat="1">
      <c r="A23" s="167"/>
      <c r="B23" s="166"/>
      <c r="C23" s="166"/>
      <c r="D23" s="84" t="s">
        <v>620</v>
      </c>
      <c r="E23" s="85">
        <v>20038.309082238582</v>
      </c>
      <c r="F23" s="85">
        <v>20175.548057708722</v>
      </c>
      <c r="G23" s="85">
        <v>21155.666761606735</v>
      </c>
      <c r="H23" s="85">
        <v>20130.11314509932</v>
      </c>
      <c r="I23" s="85">
        <v>20631.927207636436</v>
      </c>
      <c r="J23" s="85">
        <v>20657.526524670197</v>
      </c>
      <c r="K23" s="85">
        <v>20328.128119944544</v>
      </c>
      <c r="L23" s="85">
        <v>20346.918591557871</v>
      </c>
      <c r="M23" s="85">
        <v>20368.334035601758</v>
      </c>
      <c r="N23" s="85">
        <v>20653.104360018981</v>
      </c>
      <c r="O23" s="85">
        <v>20474.949770582676</v>
      </c>
      <c r="P23" s="85">
        <v>20509.212062708615</v>
      </c>
      <c r="Q23" s="85">
        <v>21011.429047365815</v>
      </c>
      <c r="R23" s="85">
        <v>21205.698812010658</v>
      </c>
      <c r="S23" s="85">
        <v>21528.334503337705</v>
      </c>
      <c r="T23" s="85">
        <v>21724.959505721774</v>
      </c>
      <c r="U23" s="85">
        <v>21695.412107428765</v>
      </c>
      <c r="V23" s="85">
        <v>21995.521758441046</v>
      </c>
      <c r="W23" s="85">
        <v>21407.412022623248</v>
      </c>
      <c r="X23" s="85">
        <v>21035.335696624301</v>
      </c>
      <c r="Y23" s="85">
        <v>21129.132095500059</v>
      </c>
      <c r="Z23" s="85">
        <v>20749.241911795256</v>
      </c>
      <c r="AA23" s="85">
        <v>19573.328256480512</v>
      </c>
      <c r="AB23" s="85">
        <v>19110.550102789301</v>
      </c>
      <c r="AC23" s="85">
        <v>18688.85085368506</v>
      </c>
      <c r="AD23" s="85">
        <v>18793.0513070671</v>
      </c>
      <c r="AE23" s="85">
        <v>18088.714280967029</v>
      </c>
      <c r="AF23" s="85">
        <v>17672.206536082933</v>
      </c>
      <c r="AG23" s="85">
        <v>17103.890977362575</v>
      </c>
      <c r="AH23" s="85">
        <v>16951.098956447975</v>
      </c>
      <c r="AI23" s="85">
        <v>15366.393503955105</v>
      </c>
      <c r="AJ23" s="85">
        <v>15439.428515643453</v>
      </c>
    </row>
    <row r="24" spans="1:36" s="99" customFormat="1">
      <c r="A24" s="167"/>
      <c r="B24" s="166"/>
      <c r="C24" s="166"/>
      <c r="D24" s="84" t="s">
        <v>658</v>
      </c>
      <c r="E24" s="85">
        <v>18286.162166353704</v>
      </c>
      <c r="F24" s="85">
        <v>17942.694226934505</v>
      </c>
      <c r="G24" s="85">
        <v>16614.550505395986</v>
      </c>
      <c r="H24" s="85">
        <v>17522.495803510374</v>
      </c>
      <c r="I24" s="85">
        <v>19026.155951070541</v>
      </c>
      <c r="J24" s="85">
        <v>19782.756495565023</v>
      </c>
      <c r="K24" s="85">
        <v>19464.40836477017</v>
      </c>
      <c r="L24" s="85">
        <v>19959.115270820439</v>
      </c>
      <c r="M24" s="85">
        <v>19546.25388609654</v>
      </c>
      <c r="N24" s="85">
        <v>18734.724684928213</v>
      </c>
      <c r="O24" s="85">
        <v>19483.160092856691</v>
      </c>
      <c r="P24" s="85">
        <v>19642.668371547363</v>
      </c>
      <c r="Q24" s="85">
        <v>19594.302722657274</v>
      </c>
      <c r="R24" s="85">
        <v>19121.209147701025</v>
      </c>
      <c r="S24" s="85">
        <v>19327.149282898514</v>
      </c>
      <c r="T24" s="85">
        <v>18613.129330381256</v>
      </c>
      <c r="U24" s="85">
        <v>18660.100409483057</v>
      </c>
      <c r="V24" s="85">
        <v>18160.284406360013</v>
      </c>
      <c r="W24" s="85">
        <v>17192.951097692003</v>
      </c>
      <c r="X24" s="85">
        <v>13537.345811848412</v>
      </c>
      <c r="Y24" s="85">
        <v>16763.488872314181</v>
      </c>
      <c r="Z24" s="85">
        <v>15657.112426074607</v>
      </c>
      <c r="AA24" s="85">
        <v>14768.965487886233</v>
      </c>
      <c r="AB24" s="85">
        <v>14439.587064595396</v>
      </c>
      <c r="AC24" s="85">
        <v>14160.613023839305</v>
      </c>
      <c r="AD24" s="85">
        <v>14247.052771199153</v>
      </c>
      <c r="AE24" s="85">
        <v>14578.862180529501</v>
      </c>
      <c r="AF24" s="85">
        <v>14242.020961061688</v>
      </c>
      <c r="AG24" s="85">
        <v>14047.115489508113</v>
      </c>
      <c r="AH24" s="85">
        <v>14691.394921794088</v>
      </c>
      <c r="AI24" s="85">
        <v>12568.894513947776</v>
      </c>
      <c r="AJ24" s="85">
        <v>13276.653361355697</v>
      </c>
    </row>
    <row r="25" spans="1:36" s="99" customFormat="1">
      <c r="A25" s="167"/>
      <c r="B25" s="166"/>
      <c r="C25" s="166"/>
      <c r="D25" s="84" t="s">
        <v>626</v>
      </c>
      <c r="E25" s="85">
        <v>4132.2480864217805</v>
      </c>
      <c r="F25" s="85">
        <v>4204.3476445320903</v>
      </c>
      <c r="G25" s="85">
        <v>4216.8329493387992</v>
      </c>
      <c r="H25" s="85">
        <v>4082.2094576283794</v>
      </c>
      <c r="I25" s="85">
        <v>3934.6803887189153</v>
      </c>
      <c r="J25" s="85">
        <v>3927.5212261673187</v>
      </c>
      <c r="K25" s="85">
        <v>3898.2635812213207</v>
      </c>
      <c r="L25" s="85">
        <v>3860.5889957392351</v>
      </c>
      <c r="M25" s="85">
        <v>3802.2354875895717</v>
      </c>
      <c r="N25" s="85">
        <v>3655.7880559631462</v>
      </c>
      <c r="O25" s="85">
        <v>3549.3727675140085</v>
      </c>
      <c r="P25" s="85">
        <v>3492.5062519250278</v>
      </c>
      <c r="Q25" s="85">
        <v>3296.3162747267611</v>
      </c>
      <c r="R25" s="85">
        <v>3148.6590568274946</v>
      </c>
      <c r="S25" s="85">
        <v>3130.4425526392811</v>
      </c>
      <c r="T25" s="85">
        <v>2974.082515287414</v>
      </c>
      <c r="U25" s="85">
        <v>2866.1892137851496</v>
      </c>
      <c r="V25" s="85">
        <v>2665.9955607520646</v>
      </c>
      <c r="W25" s="85">
        <v>2374.5901287571887</v>
      </c>
      <c r="X25" s="85">
        <v>2270.6814786472032</v>
      </c>
      <c r="Y25" s="85">
        <v>2134.5940662111984</v>
      </c>
      <c r="Z25" s="85">
        <v>2023.9770286821583</v>
      </c>
      <c r="AA25" s="85">
        <v>1878.1314776163892</v>
      </c>
      <c r="AB25" s="85">
        <v>1757.7261369715991</v>
      </c>
      <c r="AC25" s="85">
        <v>1613.3235649908904</v>
      </c>
      <c r="AD25" s="85">
        <v>1493.6989151683688</v>
      </c>
      <c r="AE25" s="85">
        <v>1409.5804113907675</v>
      </c>
      <c r="AF25" s="85">
        <v>1347.5241331615125</v>
      </c>
      <c r="AG25" s="85">
        <v>1265.1909172232995</v>
      </c>
      <c r="AH25" s="85">
        <v>1146.6451418873553</v>
      </c>
      <c r="AI25" s="85">
        <v>1076.8079788740192</v>
      </c>
      <c r="AJ25" s="85">
        <v>992.1650012073884</v>
      </c>
    </row>
    <row r="26" spans="1:36" s="99" customFormat="1">
      <c r="A26" s="167"/>
      <c r="B26" s="166"/>
      <c r="C26" s="166"/>
      <c r="D26" s="84" t="s">
        <v>659</v>
      </c>
      <c r="E26" s="85">
        <v>1351.972078849499</v>
      </c>
      <c r="F26" s="85">
        <v>1102.6391564352416</v>
      </c>
      <c r="G26" s="85">
        <v>913.16253042304004</v>
      </c>
      <c r="H26" s="85">
        <v>1246.2144311062618</v>
      </c>
      <c r="I26" s="85">
        <v>1368.0513185141447</v>
      </c>
      <c r="J26" s="85">
        <v>1455.6741610821862</v>
      </c>
      <c r="K26" s="85">
        <v>1494.8913717903424</v>
      </c>
      <c r="L26" s="85">
        <v>1580.8964762008893</v>
      </c>
      <c r="M26" s="85">
        <v>1695.343926178273</v>
      </c>
      <c r="N26" s="85">
        <v>1904.0232090640643</v>
      </c>
      <c r="O26" s="85">
        <v>1951.6248910522138</v>
      </c>
      <c r="P26" s="85">
        <v>1895.335552751332</v>
      </c>
      <c r="Q26" s="85">
        <v>1632.7113600512225</v>
      </c>
      <c r="R26" s="85">
        <v>1587.2398514912782</v>
      </c>
      <c r="S26" s="85">
        <v>1794.5822731812739</v>
      </c>
      <c r="T26" s="85">
        <v>1960.7993307280612</v>
      </c>
      <c r="U26" s="85">
        <v>2032.3847165319187</v>
      </c>
      <c r="V26" s="85">
        <v>2222.0901150146233</v>
      </c>
      <c r="W26" s="85">
        <v>2486.9714564637279</v>
      </c>
      <c r="X26" s="85">
        <v>2113.9076280984596</v>
      </c>
      <c r="Y26" s="85">
        <v>2136.6079751208713</v>
      </c>
      <c r="Z26" s="85">
        <v>2302.3090014287727</v>
      </c>
      <c r="AA26" s="85">
        <v>2192.3246545086504</v>
      </c>
      <c r="AB26" s="85">
        <v>2268.0265588190755</v>
      </c>
      <c r="AC26" s="85">
        <v>2297.2110670946618</v>
      </c>
      <c r="AD26" s="85">
        <v>2195.3988943718759</v>
      </c>
      <c r="AE26" s="85">
        <v>2559.0037735730084</v>
      </c>
      <c r="AF26" s="85">
        <v>2787.0013957299852</v>
      </c>
      <c r="AG26" s="85">
        <v>2822.1300161988133</v>
      </c>
      <c r="AH26" s="85">
        <v>2676.7286216535226</v>
      </c>
      <c r="AI26" s="85">
        <v>938.24536911578343</v>
      </c>
      <c r="AJ26" s="85">
        <v>998.40506679035457</v>
      </c>
    </row>
    <row r="27" spans="1:36" s="99" customFormat="1">
      <c r="A27" s="167"/>
      <c r="B27" s="166"/>
      <c r="C27" s="166"/>
      <c r="D27" s="84" t="s">
        <v>660</v>
      </c>
      <c r="E27" s="85">
        <v>2367.0984009300078</v>
      </c>
      <c r="F27" s="85">
        <v>2646.0837075430513</v>
      </c>
      <c r="G27" s="85">
        <v>2985.9403674857549</v>
      </c>
      <c r="H27" s="85">
        <v>2901.0173224491823</v>
      </c>
      <c r="I27" s="85">
        <v>3416.5096323570538</v>
      </c>
      <c r="J27" s="85">
        <v>3407.0432094135126</v>
      </c>
      <c r="K27" s="85">
        <v>3595.7225101103818</v>
      </c>
      <c r="L27" s="85">
        <v>4325.6263065565226</v>
      </c>
      <c r="M27" s="85">
        <v>5087.1284968283189</v>
      </c>
      <c r="N27" s="85">
        <v>5039.5489297514105</v>
      </c>
      <c r="O27" s="85">
        <v>4893.2296313890747</v>
      </c>
      <c r="P27" s="85">
        <v>4782.4356853077425</v>
      </c>
      <c r="Q27" s="85">
        <v>4203.2890837558407</v>
      </c>
      <c r="R27" s="85">
        <v>5691.0384636231583</v>
      </c>
      <c r="S27" s="85">
        <v>6605.8993083407759</v>
      </c>
      <c r="T27" s="85">
        <v>6719.4550742048896</v>
      </c>
      <c r="U27" s="85">
        <v>7156.9681783972546</v>
      </c>
      <c r="V27" s="85">
        <v>7086.5003235379108</v>
      </c>
      <c r="W27" s="85">
        <v>6879.3740016385336</v>
      </c>
      <c r="X27" s="85">
        <v>7331.979059697228</v>
      </c>
      <c r="Y27" s="85">
        <v>6929.0945280863389</v>
      </c>
      <c r="Z27" s="85">
        <v>5817.565443815145</v>
      </c>
      <c r="AA27" s="85">
        <v>5569.8733641807366</v>
      </c>
      <c r="AB27" s="85">
        <v>5241.9223240629681</v>
      </c>
      <c r="AC27" s="85">
        <v>5679.3987545972095</v>
      </c>
      <c r="AD27" s="85">
        <v>5837.4137170770855</v>
      </c>
      <c r="AE27" s="85">
        <v>6405.7156705072866</v>
      </c>
      <c r="AF27" s="85">
        <v>7396.0640566249167</v>
      </c>
      <c r="AG27" s="85">
        <v>5730.8110947881023</v>
      </c>
      <c r="AH27" s="85">
        <v>6994.8915089917673</v>
      </c>
      <c r="AI27" s="85">
        <v>8309.0105147760642</v>
      </c>
      <c r="AJ27" s="85">
        <v>8069.2663756606098</v>
      </c>
    </row>
    <row r="28" spans="1:36" s="99" customFormat="1">
      <c r="A28" s="167"/>
      <c r="B28" s="166"/>
      <c r="C28" s="166"/>
      <c r="D28" s="84" t="s">
        <v>661</v>
      </c>
      <c r="E28" s="85">
        <v>10284.337307939757</v>
      </c>
      <c r="F28" s="85">
        <v>11185.276120141732</v>
      </c>
      <c r="G28" s="85">
        <v>11808.656008826143</v>
      </c>
      <c r="H28" s="85">
        <v>11994.267839657639</v>
      </c>
      <c r="I28" s="85">
        <v>12417.625101371372</v>
      </c>
      <c r="J28" s="85">
        <v>11699.251199773691</v>
      </c>
      <c r="K28" s="85">
        <v>16151.466857766174</v>
      </c>
      <c r="L28" s="85">
        <v>11509.16505496319</v>
      </c>
      <c r="M28" s="85">
        <v>12550.187007924053</v>
      </c>
      <c r="N28" s="85">
        <v>10851.991615602175</v>
      </c>
      <c r="O28" s="85">
        <v>9360.4395764113469</v>
      </c>
      <c r="P28" s="85">
        <v>10884.969085224771</v>
      </c>
      <c r="Q28" s="85">
        <v>11794.529624095381</v>
      </c>
      <c r="R28" s="85">
        <v>12951.300775904903</v>
      </c>
      <c r="S28" s="85">
        <v>12021.523944359191</v>
      </c>
      <c r="T28" s="85">
        <v>11105.109112850529</v>
      </c>
      <c r="U28" s="85">
        <v>11605.799026122428</v>
      </c>
      <c r="V28" s="85">
        <v>11111.945502113014</v>
      </c>
      <c r="W28" s="85">
        <v>11017.379433637503</v>
      </c>
      <c r="X28" s="85">
        <v>11406.866791938295</v>
      </c>
      <c r="Y28" s="85">
        <v>13859.838679641965</v>
      </c>
      <c r="Z28" s="85">
        <v>11504.888902848405</v>
      </c>
      <c r="AA28" s="85">
        <v>11118.221344446201</v>
      </c>
      <c r="AB28" s="85">
        <v>10521.132007645601</v>
      </c>
      <c r="AC28" s="85">
        <v>9685.6771629042341</v>
      </c>
      <c r="AD28" s="85">
        <v>9524.5475113009797</v>
      </c>
      <c r="AE28" s="85">
        <v>10080.678993336296</v>
      </c>
      <c r="AF28" s="85">
        <v>9947.1778355773858</v>
      </c>
      <c r="AG28" s="85">
        <v>10374.366813045999</v>
      </c>
      <c r="AH28" s="85">
        <v>8726.8648047096194</v>
      </c>
      <c r="AI28" s="85">
        <v>8043.9156663514259</v>
      </c>
      <c r="AJ28" s="85">
        <v>9011.791434604289</v>
      </c>
    </row>
    <row r="29" spans="1:36" s="99" customFormat="1">
      <c r="A29" s="167"/>
      <c r="B29" s="166"/>
      <c r="C29" s="166"/>
      <c r="D29" s="84" t="s">
        <v>662</v>
      </c>
      <c r="E29" s="85">
        <v>9261.4707699284372</v>
      </c>
      <c r="F29" s="85">
        <v>9172.4960705585945</v>
      </c>
      <c r="G29" s="85">
        <v>8510.1956682200816</v>
      </c>
      <c r="H29" s="85">
        <v>8355.114986302975</v>
      </c>
      <c r="I29" s="85">
        <v>8381.4734927764293</v>
      </c>
      <c r="J29" s="85">
        <v>7988.0830746960291</v>
      </c>
      <c r="K29" s="85">
        <v>7976.1437972859148</v>
      </c>
      <c r="L29" s="85">
        <v>7218.7648631471793</v>
      </c>
      <c r="M29" s="85">
        <v>7116.6552217195049</v>
      </c>
      <c r="N29" s="85">
        <v>6675.4791549500815</v>
      </c>
      <c r="O29" s="85">
        <v>6561.3759275274615</v>
      </c>
      <c r="P29" s="85">
        <v>5737.7168819721901</v>
      </c>
      <c r="Q29" s="85">
        <v>5195.9306261847678</v>
      </c>
      <c r="R29" s="85">
        <v>4868.3752171846645</v>
      </c>
      <c r="S29" s="85">
        <v>4577.3352593344953</v>
      </c>
      <c r="T29" s="85">
        <v>3544.1998661092784</v>
      </c>
      <c r="U29" s="85">
        <v>2939.066003451162</v>
      </c>
      <c r="V29" s="85">
        <v>2690.9584865585348</v>
      </c>
      <c r="W29" s="85">
        <v>2198.3833870835165</v>
      </c>
      <c r="X29" s="85">
        <v>2017.5446150909049</v>
      </c>
      <c r="Y29" s="85">
        <v>2128.6023554370367</v>
      </c>
      <c r="Z29" s="85">
        <v>1792.5222424701171</v>
      </c>
      <c r="AA29" s="85">
        <v>1617.809718562796</v>
      </c>
      <c r="AB29" s="85">
        <v>1489.4091363462844</v>
      </c>
      <c r="AC29" s="85">
        <v>1437.1356564344219</v>
      </c>
      <c r="AD29" s="85">
        <v>1375.7858238468384</v>
      </c>
      <c r="AE29" s="85">
        <v>1291.4093891578921</v>
      </c>
      <c r="AF29" s="85">
        <v>1245.3062689845201</v>
      </c>
      <c r="AG29" s="85">
        <v>1212.8234678469871</v>
      </c>
      <c r="AH29" s="85">
        <v>1221.4390857302203</v>
      </c>
      <c r="AI29" s="85">
        <v>1222.1979030306186</v>
      </c>
      <c r="AJ29" s="85">
        <v>1279.1253873234625</v>
      </c>
    </row>
    <row r="30" spans="1:36" s="99" customFormat="1">
      <c r="A30" s="167"/>
      <c r="B30" s="166"/>
      <c r="C30" s="166"/>
      <c r="D30" s="84" t="s">
        <v>663</v>
      </c>
      <c r="E30" s="85">
        <v>-46335.478481307357</v>
      </c>
      <c r="F30" s="85">
        <v>-46067.317633175699</v>
      </c>
      <c r="G30" s="85">
        <v>-45081.867618420372</v>
      </c>
      <c r="H30" s="85">
        <v>-41088.084558841023</v>
      </c>
      <c r="I30" s="85">
        <v>-42597.667172924361</v>
      </c>
      <c r="J30" s="85">
        <v>-42640.385865390032</v>
      </c>
      <c r="K30" s="85">
        <v>-45213.359711140365</v>
      </c>
      <c r="L30" s="85">
        <v>-46010.018955586704</v>
      </c>
      <c r="M30" s="85">
        <v>-46600.974595676031</v>
      </c>
      <c r="N30" s="85">
        <v>-46972.259800763699</v>
      </c>
      <c r="O30" s="85">
        <v>-48205.969113637693</v>
      </c>
      <c r="P30" s="85">
        <v>-49095.434040955675</v>
      </c>
      <c r="Q30" s="85">
        <v>-48090.385818941024</v>
      </c>
      <c r="R30" s="85">
        <v>-45306.801280943015</v>
      </c>
      <c r="S30" s="85">
        <v>-42894.783568822349</v>
      </c>
      <c r="T30" s="85">
        <v>-43385.17361575902</v>
      </c>
      <c r="U30" s="85">
        <v>-50409.062931557681</v>
      </c>
      <c r="V30" s="85">
        <v>-48310.306633809691</v>
      </c>
      <c r="W30" s="85">
        <v>-48041.79199302302</v>
      </c>
      <c r="X30" s="85">
        <v>-47919.435887774031</v>
      </c>
      <c r="Y30" s="85">
        <v>-50287.996141565702</v>
      </c>
      <c r="Z30" s="85">
        <v>-51168.250007771698</v>
      </c>
      <c r="AA30" s="85">
        <v>-51251.7585189327</v>
      </c>
      <c r="AB30" s="85">
        <v>-49456.064975854708</v>
      </c>
      <c r="AC30" s="85">
        <v>-47924.882565913693</v>
      </c>
      <c r="AD30" s="85">
        <v>-46411.928845601025</v>
      </c>
      <c r="AE30" s="85">
        <v>-45216.248276162689</v>
      </c>
      <c r="AF30" s="85">
        <v>-38790.007944073346</v>
      </c>
      <c r="AG30" s="85">
        <v>-35450.689524711684</v>
      </c>
      <c r="AH30" s="85">
        <v>-38255.642763041011</v>
      </c>
      <c r="AI30" s="85">
        <v>-41286.620032901017</v>
      </c>
      <c r="AJ30" s="85">
        <v>-41710.835280584026</v>
      </c>
    </row>
    <row r="31" spans="1:36" s="99" customFormat="1">
      <c r="A31" s="167"/>
      <c r="B31" s="166"/>
      <c r="C31" s="166"/>
      <c r="D31" s="84" t="s">
        <v>625</v>
      </c>
      <c r="E31" s="85">
        <v>1829.4720589972251</v>
      </c>
      <c r="F31" s="85">
        <v>1582.5875726261083</v>
      </c>
      <c r="G31" s="85">
        <v>1661.2119946627672</v>
      </c>
      <c r="H31" s="85">
        <v>1778.0979840325181</v>
      </c>
      <c r="I31" s="85">
        <v>1806.6190954013364</v>
      </c>
      <c r="J31" s="85">
        <v>1719.2969704358175</v>
      </c>
      <c r="K31" s="85">
        <v>1796.1552834514641</v>
      </c>
      <c r="L31" s="85">
        <v>1789.0280523071549</v>
      </c>
      <c r="M31" s="85">
        <v>1801.1927420422471</v>
      </c>
      <c r="N31" s="85">
        <v>1688.8840859322329</v>
      </c>
      <c r="O31" s="85">
        <v>1599.8544898087141</v>
      </c>
      <c r="P31" s="85">
        <v>1598.0660975689889</v>
      </c>
      <c r="Q31" s="85">
        <v>1675.836839979941</v>
      </c>
      <c r="R31" s="85">
        <v>1725.5378521140567</v>
      </c>
      <c r="S31" s="85">
        <v>1749.1278958912742</v>
      </c>
      <c r="T31" s="85">
        <v>1649.466774443513</v>
      </c>
      <c r="U31" s="85">
        <v>1620.2969465512247</v>
      </c>
      <c r="V31" s="85">
        <v>1614.7358773806275</v>
      </c>
      <c r="W31" s="85">
        <v>1556.8550911315012</v>
      </c>
      <c r="X31" s="85">
        <v>1480.1736752624859</v>
      </c>
      <c r="Y31" s="85">
        <v>1623.5665701306639</v>
      </c>
      <c r="Z31" s="85">
        <v>1577.0321764304288</v>
      </c>
      <c r="AA31" s="85">
        <v>1538.6133745722987</v>
      </c>
      <c r="AB31" s="85">
        <v>1482.2764059325675</v>
      </c>
      <c r="AC31" s="85">
        <v>1390.1465209485978</v>
      </c>
      <c r="AD31" s="85">
        <v>1355.5935323863657</v>
      </c>
      <c r="AE31" s="85">
        <v>1279.09184517224</v>
      </c>
      <c r="AF31" s="85">
        <v>1251.4956881257242</v>
      </c>
      <c r="AG31" s="85">
        <v>1108.5640412746554</v>
      </c>
      <c r="AH31" s="85">
        <v>1170.9882483636554</v>
      </c>
      <c r="AI31" s="85">
        <v>1139.072976446146</v>
      </c>
      <c r="AJ31" s="85">
        <v>1143.9433793741077</v>
      </c>
    </row>
    <row r="32" spans="1:36" s="87" customFormat="1" ht="15" thickBot="1">
      <c r="A32" s="86"/>
      <c r="C32" s="88"/>
    </row>
    <row r="33" spans="1:36" ht="15" thickBot="1"/>
    <row r="34" spans="1:36" s="76" customFormat="1">
      <c r="A34" s="95" t="s">
        <v>167</v>
      </c>
      <c r="B34" s="74"/>
      <c r="C34" s="74"/>
      <c r="D34" s="74"/>
      <c r="E34" s="75" t="s">
        <v>633</v>
      </c>
      <c r="F34" s="75" t="s">
        <v>634</v>
      </c>
      <c r="G34" s="75" t="s">
        <v>635</v>
      </c>
      <c r="H34" s="75" t="s">
        <v>636</v>
      </c>
      <c r="I34" s="75" t="s">
        <v>637</v>
      </c>
      <c r="J34" s="75" t="s">
        <v>638</v>
      </c>
      <c r="K34" s="75" t="s">
        <v>639</v>
      </c>
      <c r="L34" s="75" t="s">
        <v>640</v>
      </c>
      <c r="M34" s="75" t="s">
        <v>641</v>
      </c>
      <c r="N34" s="75" t="s">
        <v>642</v>
      </c>
      <c r="O34" s="75" t="s">
        <v>643</v>
      </c>
      <c r="P34" s="75" t="s">
        <v>644</v>
      </c>
      <c r="Q34" s="75" t="s">
        <v>645</v>
      </c>
      <c r="R34" s="75" t="s">
        <v>646</v>
      </c>
      <c r="S34" s="75" t="s">
        <v>647</v>
      </c>
      <c r="T34" s="75" t="s">
        <v>648</v>
      </c>
      <c r="U34" s="75" t="s">
        <v>649</v>
      </c>
      <c r="V34" s="75" t="s">
        <v>650</v>
      </c>
      <c r="W34" s="75" t="s">
        <v>651</v>
      </c>
      <c r="X34" s="75" t="s">
        <v>652</v>
      </c>
      <c r="Y34" s="75" t="s">
        <v>43</v>
      </c>
      <c r="Z34" s="75" t="s">
        <v>44</v>
      </c>
      <c r="AA34" s="75" t="s">
        <v>45</v>
      </c>
      <c r="AB34" s="75" t="s">
        <v>46</v>
      </c>
      <c r="AC34" s="75" t="s">
        <v>47</v>
      </c>
      <c r="AD34" s="75" t="s">
        <v>48</v>
      </c>
      <c r="AE34" s="75" t="s">
        <v>49</v>
      </c>
      <c r="AF34" s="75" t="s">
        <v>50</v>
      </c>
      <c r="AG34" s="75" t="s">
        <v>51</v>
      </c>
      <c r="AH34" s="75" t="s">
        <v>52</v>
      </c>
      <c r="AI34" s="75" t="s">
        <v>653</v>
      </c>
      <c r="AJ34" s="75" t="s">
        <v>654</v>
      </c>
    </row>
    <row r="35" spans="1:36">
      <c r="A35" s="37"/>
      <c r="E35" s="81">
        <v>10858.441907363322</v>
      </c>
      <c r="F35" s="81">
        <v>10746.258589569445</v>
      </c>
      <c r="G35" s="81">
        <v>9921.3550724884026</v>
      </c>
      <c r="H35" s="81">
        <v>10679.29449387828</v>
      </c>
      <c r="I35" s="81">
        <v>11714.283346533068</v>
      </c>
      <c r="J35" s="81">
        <v>12083.630249634409</v>
      </c>
      <c r="K35" s="81">
        <v>11996.369938852027</v>
      </c>
      <c r="L35" s="81">
        <v>12438.021177344139</v>
      </c>
      <c r="M35" s="81">
        <v>11842.643309331244</v>
      </c>
      <c r="N35" s="81">
        <v>11064.299148207485</v>
      </c>
      <c r="O35" s="81">
        <v>11365.638777432887</v>
      </c>
      <c r="P35" s="81">
        <v>11430.270854653334</v>
      </c>
      <c r="Q35" s="81">
        <v>11144.518245116324</v>
      </c>
      <c r="R35" s="81">
        <v>11025.283376612433</v>
      </c>
      <c r="S35" s="81">
        <v>10674.004193091165</v>
      </c>
      <c r="T35" s="81">
        <v>10042.182339860181</v>
      </c>
      <c r="U35" s="81">
        <v>10126.141756807763</v>
      </c>
      <c r="V35" s="81">
        <v>9677.0076481867236</v>
      </c>
      <c r="W35" s="81">
        <v>9016.1497805203289</v>
      </c>
      <c r="X35" s="81">
        <v>7362.7120340524489</v>
      </c>
      <c r="Y35" s="81">
        <v>8601.2184696412696</v>
      </c>
      <c r="Z35" s="81">
        <v>7961.6907022098148</v>
      </c>
      <c r="AA35" s="81">
        <v>7411.9483165485144</v>
      </c>
      <c r="AB35" s="81">
        <v>7055.6085946511275</v>
      </c>
      <c r="AC35" s="81">
        <v>6885.8418558675985</v>
      </c>
      <c r="AD35" s="81">
        <v>7019.7615353293077</v>
      </c>
      <c r="AE35" s="81">
        <v>6806.5299975092057</v>
      </c>
      <c r="AF35" s="81">
        <v>6715.0602647547448</v>
      </c>
      <c r="AG35" s="81">
        <v>6835.6670316390946</v>
      </c>
      <c r="AH35" s="81">
        <v>6851.4189722156962</v>
      </c>
      <c r="AI35" s="81">
        <v>6191.3796947946885</v>
      </c>
      <c r="AJ35" s="81">
        <v>6300.6507576939503</v>
      </c>
    </row>
    <row r="36" spans="1:36">
      <c r="A36" s="37"/>
      <c r="E36" s="11">
        <f>E24-E35</f>
        <v>7427.7202589903827</v>
      </c>
      <c r="F36" s="11">
        <f t="shared" ref="F36:AJ36" si="2">F24-F35</f>
        <v>7196.4356373650608</v>
      </c>
      <c r="G36" s="11">
        <f t="shared" si="2"/>
        <v>6693.1954329075834</v>
      </c>
      <c r="H36" s="11">
        <f t="shared" si="2"/>
        <v>6843.2013096320934</v>
      </c>
      <c r="I36" s="11">
        <f t="shared" si="2"/>
        <v>7311.8726045374733</v>
      </c>
      <c r="J36" s="11">
        <f t="shared" si="2"/>
        <v>7699.1262459306145</v>
      </c>
      <c r="K36" s="11">
        <f t="shared" si="2"/>
        <v>7468.0384259181428</v>
      </c>
      <c r="L36" s="11">
        <f t="shared" si="2"/>
        <v>7521.0940934763003</v>
      </c>
      <c r="M36" s="11">
        <f t="shared" si="2"/>
        <v>7703.6105767652953</v>
      </c>
      <c r="N36" s="11">
        <f t="shared" si="2"/>
        <v>7670.4255367207279</v>
      </c>
      <c r="O36" s="11">
        <f t="shared" si="2"/>
        <v>8117.5213154238045</v>
      </c>
      <c r="P36" s="11">
        <f t="shared" si="2"/>
        <v>8212.3975168940287</v>
      </c>
      <c r="Q36" s="11">
        <f t="shared" si="2"/>
        <v>8449.7844775409503</v>
      </c>
      <c r="R36" s="11">
        <f t="shared" si="2"/>
        <v>8095.9257710885922</v>
      </c>
      <c r="S36" s="11">
        <f t="shared" si="2"/>
        <v>8653.145089807349</v>
      </c>
      <c r="T36" s="11">
        <f t="shared" si="2"/>
        <v>8570.9469905210753</v>
      </c>
      <c r="U36" s="11">
        <f t="shared" si="2"/>
        <v>8533.9586526752937</v>
      </c>
      <c r="V36" s="11">
        <f t="shared" si="2"/>
        <v>8483.2767581732896</v>
      </c>
      <c r="W36" s="11">
        <f t="shared" si="2"/>
        <v>8176.8013171716739</v>
      </c>
      <c r="X36" s="11">
        <f t="shared" si="2"/>
        <v>6174.6337777959634</v>
      </c>
      <c r="Y36" s="11">
        <f t="shared" si="2"/>
        <v>8162.2704026729116</v>
      </c>
      <c r="Z36" s="11">
        <f t="shared" si="2"/>
        <v>7695.4217238647925</v>
      </c>
      <c r="AA36" s="11">
        <f t="shared" si="2"/>
        <v>7357.0171713377185</v>
      </c>
      <c r="AB36" s="11">
        <f t="shared" si="2"/>
        <v>7383.9784699442689</v>
      </c>
      <c r="AC36" s="11">
        <f t="shared" si="2"/>
        <v>7274.7711679717067</v>
      </c>
      <c r="AD36" s="11">
        <f t="shared" si="2"/>
        <v>7227.291235869845</v>
      </c>
      <c r="AE36" s="11">
        <f t="shared" si="2"/>
        <v>7772.3321830202949</v>
      </c>
      <c r="AF36" s="11">
        <f t="shared" si="2"/>
        <v>7526.9606963069427</v>
      </c>
      <c r="AG36" s="11">
        <f t="shared" si="2"/>
        <v>7211.4484578690181</v>
      </c>
      <c r="AH36" s="11">
        <f t="shared" si="2"/>
        <v>7839.9759495783919</v>
      </c>
      <c r="AI36" s="11">
        <f t="shared" si="2"/>
        <v>6377.514819153088</v>
      </c>
      <c r="AJ36" s="11">
        <f t="shared" si="2"/>
        <v>6976.0026036617464</v>
      </c>
    </row>
    <row r="37" spans="1:36">
      <c r="A37" s="37"/>
      <c r="D37" t="str">
        <f>D27</f>
        <v>International shipping</v>
      </c>
      <c r="E37" s="24">
        <f t="shared" ref="E37:AJ37" si="3">E27</f>
        <v>2367.0984009300078</v>
      </c>
      <c r="F37" s="24">
        <f t="shared" si="3"/>
        <v>2646.0837075430513</v>
      </c>
      <c r="G37" s="24">
        <f t="shared" si="3"/>
        <v>2985.9403674857549</v>
      </c>
      <c r="H37" s="24">
        <f t="shared" si="3"/>
        <v>2901.0173224491823</v>
      </c>
      <c r="I37" s="24">
        <f t="shared" si="3"/>
        <v>3416.5096323570538</v>
      </c>
      <c r="J37" s="24">
        <f t="shared" si="3"/>
        <v>3407.0432094135126</v>
      </c>
      <c r="K37" s="24">
        <f t="shared" si="3"/>
        <v>3595.7225101103818</v>
      </c>
      <c r="L37" s="24">
        <f t="shared" si="3"/>
        <v>4325.6263065565226</v>
      </c>
      <c r="M37" s="24">
        <f t="shared" si="3"/>
        <v>5087.1284968283189</v>
      </c>
      <c r="N37" s="24">
        <f t="shared" si="3"/>
        <v>5039.5489297514105</v>
      </c>
      <c r="O37" s="24">
        <f t="shared" si="3"/>
        <v>4893.2296313890747</v>
      </c>
      <c r="P37" s="24">
        <f t="shared" si="3"/>
        <v>4782.4356853077425</v>
      </c>
      <c r="Q37" s="24">
        <f t="shared" si="3"/>
        <v>4203.2890837558407</v>
      </c>
      <c r="R37" s="24">
        <f t="shared" si="3"/>
        <v>5691.0384636231583</v>
      </c>
      <c r="S37" s="24">
        <f t="shared" si="3"/>
        <v>6605.8993083407759</v>
      </c>
      <c r="T37" s="24">
        <f t="shared" si="3"/>
        <v>6719.4550742048896</v>
      </c>
      <c r="U37" s="24">
        <f t="shared" si="3"/>
        <v>7156.9681783972546</v>
      </c>
      <c r="V37" s="24">
        <f t="shared" si="3"/>
        <v>7086.5003235379108</v>
      </c>
      <c r="W37" s="24">
        <f t="shared" si="3"/>
        <v>6879.3740016385336</v>
      </c>
      <c r="X37" s="24">
        <f t="shared" si="3"/>
        <v>7331.979059697228</v>
      </c>
      <c r="Y37" s="24">
        <f t="shared" si="3"/>
        <v>6929.0945280863389</v>
      </c>
      <c r="Z37" s="24">
        <f t="shared" si="3"/>
        <v>5817.565443815145</v>
      </c>
      <c r="AA37" s="24">
        <f t="shared" si="3"/>
        <v>5569.8733641807366</v>
      </c>
      <c r="AB37" s="24">
        <f t="shared" si="3"/>
        <v>5241.9223240629681</v>
      </c>
      <c r="AC37" s="24">
        <f t="shared" si="3"/>
        <v>5679.3987545972095</v>
      </c>
      <c r="AD37" s="24">
        <f t="shared" si="3"/>
        <v>5837.4137170770855</v>
      </c>
      <c r="AE37" s="24">
        <f t="shared" si="3"/>
        <v>6405.7156705072866</v>
      </c>
      <c r="AF37" s="24">
        <f t="shared" si="3"/>
        <v>7396.0640566249167</v>
      </c>
      <c r="AG37" s="24">
        <f t="shared" si="3"/>
        <v>5730.8110947881023</v>
      </c>
      <c r="AH37" s="24">
        <f t="shared" si="3"/>
        <v>6994.8915089917673</v>
      </c>
      <c r="AI37" s="24">
        <f t="shared" si="3"/>
        <v>8309.0105147760642</v>
      </c>
      <c r="AJ37" s="24">
        <f t="shared" si="3"/>
        <v>8069.2663756606098</v>
      </c>
    </row>
    <row r="38" spans="1:36">
      <c r="A38" s="37"/>
      <c r="D38" t="str">
        <f>D23</f>
        <v>Domestic transport</v>
      </c>
      <c r="E38" s="24">
        <f t="shared" ref="E38:AJ38" si="4">E23</f>
        <v>20038.309082238582</v>
      </c>
      <c r="F38" s="24">
        <f t="shared" si="4"/>
        <v>20175.548057708722</v>
      </c>
      <c r="G38" s="24">
        <f t="shared" si="4"/>
        <v>21155.666761606735</v>
      </c>
      <c r="H38" s="24">
        <f t="shared" si="4"/>
        <v>20130.11314509932</v>
      </c>
      <c r="I38" s="24">
        <f t="shared" si="4"/>
        <v>20631.927207636436</v>
      </c>
      <c r="J38" s="24">
        <f t="shared" si="4"/>
        <v>20657.526524670197</v>
      </c>
      <c r="K38" s="24">
        <f t="shared" si="4"/>
        <v>20328.128119944544</v>
      </c>
      <c r="L38" s="24">
        <f t="shared" si="4"/>
        <v>20346.918591557871</v>
      </c>
      <c r="M38" s="24">
        <f t="shared" si="4"/>
        <v>20368.334035601758</v>
      </c>
      <c r="N38" s="24">
        <f t="shared" si="4"/>
        <v>20653.104360018981</v>
      </c>
      <c r="O38" s="24">
        <f t="shared" si="4"/>
        <v>20474.949770582676</v>
      </c>
      <c r="P38" s="24">
        <f t="shared" si="4"/>
        <v>20509.212062708615</v>
      </c>
      <c r="Q38" s="24">
        <f t="shared" si="4"/>
        <v>21011.429047365815</v>
      </c>
      <c r="R38" s="24">
        <f t="shared" si="4"/>
        <v>21205.698812010658</v>
      </c>
      <c r="S38" s="24">
        <f t="shared" si="4"/>
        <v>21528.334503337705</v>
      </c>
      <c r="T38" s="24">
        <f t="shared" si="4"/>
        <v>21724.959505721774</v>
      </c>
      <c r="U38" s="24">
        <f t="shared" si="4"/>
        <v>21695.412107428765</v>
      </c>
      <c r="V38" s="24">
        <f t="shared" si="4"/>
        <v>21995.521758441046</v>
      </c>
      <c r="W38" s="24">
        <f t="shared" si="4"/>
        <v>21407.412022623248</v>
      </c>
      <c r="X38" s="24">
        <f t="shared" si="4"/>
        <v>21035.335696624301</v>
      </c>
      <c r="Y38" s="24">
        <f t="shared" si="4"/>
        <v>21129.132095500059</v>
      </c>
      <c r="Z38" s="24">
        <f t="shared" si="4"/>
        <v>20749.241911795256</v>
      </c>
      <c r="AA38" s="24">
        <f t="shared" si="4"/>
        <v>19573.328256480512</v>
      </c>
      <c r="AB38" s="24">
        <f t="shared" si="4"/>
        <v>19110.550102789301</v>
      </c>
      <c r="AC38" s="24">
        <f t="shared" si="4"/>
        <v>18688.85085368506</v>
      </c>
      <c r="AD38" s="24">
        <f t="shared" si="4"/>
        <v>18793.0513070671</v>
      </c>
      <c r="AE38" s="24">
        <f t="shared" si="4"/>
        <v>18088.714280967029</v>
      </c>
      <c r="AF38" s="24">
        <f t="shared" si="4"/>
        <v>17672.206536082933</v>
      </c>
      <c r="AG38" s="24">
        <f t="shared" si="4"/>
        <v>17103.890977362575</v>
      </c>
      <c r="AH38" s="24">
        <f t="shared" si="4"/>
        <v>16951.098956447975</v>
      </c>
      <c r="AI38" s="24">
        <f t="shared" si="4"/>
        <v>15366.393503955105</v>
      </c>
      <c r="AJ38" s="24">
        <f t="shared" si="4"/>
        <v>15439.428515643453</v>
      </c>
    </row>
    <row r="39" spans="1:36">
      <c r="A39" s="37"/>
      <c r="D39" t="str">
        <f>D28</f>
        <v>Energy supply</v>
      </c>
      <c r="E39" s="24">
        <f t="shared" ref="E39:AJ40" si="5">E28</f>
        <v>10284.337307939757</v>
      </c>
      <c r="F39" s="24">
        <f t="shared" si="5"/>
        <v>11185.276120141732</v>
      </c>
      <c r="G39" s="24">
        <f t="shared" si="5"/>
        <v>11808.656008826143</v>
      </c>
      <c r="H39" s="24">
        <f t="shared" si="5"/>
        <v>11994.267839657639</v>
      </c>
      <c r="I39" s="24">
        <f t="shared" si="5"/>
        <v>12417.625101371372</v>
      </c>
      <c r="J39" s="24">
        <f t="shared" si="5"/>
        <v>11699.251199773691</v>
      </c>
      <c r="K39" s="24">
        <f t="shared" si="5"/>
        <v>16151.466857766174</v>
      </c>
      <c r="L39" s="24">
        <f t="shared" si="5"/>
        <v>11509.16505496319</v>
      </c>
      <c r="M39" s="24">
        <f t="shared" si="5"/>
        <v>12550.187007924053</v>
      </c>
      <c r="N39" s="24">
        <f t="shared" si="5"/>
        <v>10851.991615602175</v>
      </c>
      <c r="O39" s="24">
        <f t="shared" si="5"/>
        <v>9360.4395764113469</v>
      </c>
      <c r="P39" s="24">
        <f t="shared" si="5"/>
        <v>10884.969085224771</v>
      </c>
      <c r="Q39" s="24">
        <f t="shared" si="5"/>
        <v>11794.529624095381</v>
      </c>
      <c r="R39" s="24">
        <f t="shared" si="5"/>
        <v>12951.300775904903</v>
      </c>
      <c r="S39" s="24">
        <f t="shared" si="5"/>
        <v>12021.523944359191</v>
      </c>
      <c r="T39" s="24">
        <f t="shared" si="5"/>
        <v>11105.109112850529</v>
      </c>
      <c r="U39" s="24">
        <f t="shared" si="5"/>
        <v>11605.799026122428</v>
      </c>
      <c r="V39" s="24">
        <f t="shared" si="5"/>
        <v>11111.945502113014</v>
      </c>
      <c r="W39" s="24">
        <f t="shared" si="5"/>
        <v>11017.379433637503</v>
      </c>
      <c r="X39" s="24">
        <f t="shared" si="5"/>
        <v>11406.866791938295</v>
      </c>
      <c r="Y39" s="24">
        <f t="shared" si="5"/>
        <v>13859.838679641965</v>
      </c>
      <c r="Z39" s="24">
        <f t="shared" si="5"/>
        <v>11504.888902848405</v>
      </c>
      <c r="AA39" s="24">
        <f t="shared" si="5"/>
        <v>11118.221344446201</v>
      </c>
      <c r="AB39" s="24">
        <f t="shared" si="5"/>
        <v>10521.132007645601</v>
      </c>
      <c r="AC39" s="24">
        <f t="shared" si="5"/>
        <v>9685.6771629042341</v>
      </c>
      <c r="AD39" s="24">
        <f t="shared" si="5"/>
        <v>9524.5475113009797</v>
      </c>
      <c r="AE39" s="24">
        <f t="shared" si="5"/>
        <v>10080.678993336296</v>
      </c>
      <c r="AF39" s="24">
        <f t="shared" si="5"/>
        <v>9947.1778355773858</v>
      </c>
      <c r="AG39" s="24">
        <f t="shared" si="5"/>
        <v>10374.366813045999</v>
      </c>
      <c r="AH39" s="24">
        <f t="shared" si="5"/>
        <v>8726.8648047096194</v>
      </c>
      <c r="AI39" s="24">
        <f t="shared" si="5"/>
        <v>8043.9156663514259</v>
      </c>
      <c r="AJ39" s="24">
        <f t="shared" si="5"/>
        <v>9011.791434604289</v>
      </c>
    </row>
    <row r="40" spans="1:36">
      <c r="A40" s="37"/>
      <c r="D40" t="str">
        <f>D29</f>
        <v>Residential and commercial</v>
      </c>
      <c r="E40" s="24">
        <f t="shared" si="5"/>
        <v>9261.4707699284372</v>
      </c>
      <c r="F40" s="24">
        <f t="shared" si="5"/>
        <v>9172.4960705585945</v>
      </c>
      <c r="G40" s="24">
        <f t="shared" si="5"/>
        <v>8510.1956682200816</v>
      </c>
      <c r="H40" s="24">
        <f t="shared" si="5"/>
        <v>8355.114986302975</v>
      </c>
      <c r="I40" s="24">
        <f t="shared" si="5"/>
        <v>8381.4734927764293</v>
      </c>
      <c r="J40" s="24">
        <f t="shared" si="5"/>
        <v>7988.0830746960291</v>
      </c>
      <c r="K40" s="24">
        <f t="shared" si="5"/>
        <v>7976.1437972859148</v>
      </c>
      <c r="L40" s="24">
        <f t="shared" si="5"/>
        <v>7218.7648631471793</v>
      </c>
      <c r="M40" s="24">
        <f t="shared" si="5"/>
        <v>7116.6552217195049</v>
      </c>
      <c r="N40" s="24">
        <f t="shared" si="5"/>
        <v>6675.4791549500815</v>
      </c>
      <c r="O40" s="24">
        <f t="shared" si="5"/>
        <v>6561.3759275274615</v>
      </c>
      <c r="P40" s="24">
        <f t="shared" si="5"/>
        <v>5737.7168819721901</v>
      </c>
      <c r="Q40" s="24">
        <f t="shared" si="5"/>
        <v>5195.9306261847678</v>
      </c>
      <c r="R40" s="24">
        <f t="shared" si="5"/>
        <v>4868.3752171846645</v>
      </c>
      <c r="S40" s="24">
        <f t="shared" si="5"/>
        <v>4577.3352593344953</v>
      </c>
      <c r="T40" s="24">
        <f t="shared" si="5"/>
        <v>3544.1998661092784</v>
      </c>
      <c r="U40" s="24">
        <f t="shared" si="5"/>
        <v>2939.066003451162</v>
      </c>
      <c r="V40" s="24">
        <f t="shared" si="5"/>
        <v>2690.9584865585348</v>
      </c>
      <c r="W40" s="24">
        <f t="shared" si="5"/>
        <v>2198.3833870835165</v>
      </c>
      <c r="X40" s="24">
        <f t="shared" si="5"/>
        <v>2017.5446150909049</v>
      </c>
      <c r="Y40" s="24">
        <f t="shared" si="5"/>
        <v>2128.6023554370367</v>
      </c>
      <c r="Z40" s="24">
        <f t="shared" si="5"/>
        <v>1792.5222424701171</v>
      </c>
      <c r="AA40" s="24">
        <f t="shared" si="5"/>
        <v>1617.809718562796</v>
      </c>
      <c r="AB40" s="24">
        <f t="shared" si="5"/>
        <v>1489.4091363462844</v>
      </c>
      <c r="AC40" s="24">
        <f t="shared" si="5"/>
        <v>1437.1356564344219</v>
      </c>
      <c r="AD40" s="24">
        <f t="shared" si="5"/>
        <v>1375.7858238468384</v>
      </c>
      <c r="AE40" s="24">
        <f t="shared" si="5"/>
        <v>1291.4093891578921</v>
      </c>
      <c r="AF40" s="24">
        <f t="shared" si="5"/>
        <v>1245.3062689845201</v>
      </c>
      <c r="AG40" s="24">
        <f t="shared" si="5"/>
        <v>1212.8234678469871</v>
      </c>
      <c r="AH40" s="24">
        <f t="shared" si="5"/>
        <v>1221.4390857302203</v>
      </c>
      <c r="AI40" s="24">
        <f t="shared" si="5"/>
        <v>1222.1979030306186</v>
      </c>
      <c r="AJ40" s="24">
        <f t="shared" si="5"/>
        <v>1279.1253873234625</v>
      </c>
    </row>
    <row r="41" spans="1:36">
      <c r="A41" s="37"/>
      <c r="D41" t="str">
        <f>D22</f>
        <v>Agriculture</v>
      </c>
      <c r="E41" s="24">
        <f t="shared" ref="E41:AJ41" si="6">E22</f>
        <v>7646.3131678346626</v>
      </c>
      <c r="F41" s="24">
        <f t="shared" si="6"/>
        <v>7324.8326970088119</v>
      </c>
      <c r="G41" s="24">
        <f t="shared" si="6"/>
        <v>7285.5223374054231</v>
      </c>
      <c r="H41" s="24">
        <f t="shared" si="6"/>
        <v>7605.7747956448757</v>
      </c>
      <c r="I41" s="24">
        <f t="shared" si="6"/>
        <v>7741.8157650843805</v>
      </c>
      <c r="J41" s="24">
        <f t="shared" si="6"/>
        <v>7551.7366798349212</v>
      </c>
      <c r="K41" s="24">
        <f t="shared" si="6"/>
        <v>7624.4309922783223</v>
      </c>
      <c r="L41" s="24">
        <f t="shared" si="6"/>
        <v>7662.1348170693709</v>
      </c>
      <c r="M41" s="24">
        <f t="shared" si="6"/>
        <v>7549.3742457519647</v>
      </c>
      <c r="N41" s="24">
        <f t="shared" si="6"/>
        <v>7342.8152151434051</v>
      </c>
      <c r="O41" s="24">
        <f t="shared" si="6"/>
        <v>7319.9586684170736</v>
      </c>
      <c r="P41" s="24">
        <f t="shared" si="6"/>
        <v>7263.3959408718238</v>
      </c>
      <c r="Q41" s="24">
        <f t="shared" si="6"/>
        <v>7166.8645037741662</v>
      </c>
      <c r="R41" s="24">
        <f t="shared" si="6"/>
        <v>7050.6756941878093</v>
      </c>
      <c r="S41" s="24">
        <f t="shared" si="6"/>
        <v>7076.4209870340856</v>
      </c>
      <c r="T41" s="24">
        <f t="shared" si="6"/>
        <v>6929.9780647861944</v>
      </c>
      <c r="U41" s="24">
        <f t="shared" si="6"/>
        <v>6796.8526960977852</v>
      </c>
      <c r="V41" s="24">
        <f t="shared" si="6"/>
        <v>6795.4350714110433</v>
      </c>
      <c r="W41" s="24">
        <f t="shared" si="6"/>
        <v>6880.4203758034555</v>
      </c>
      <c r="X41" s="24">
        <f t="shared" si="6"/>
        <v>6647.3073572982885</v>
      </c>
      <c r="Y41" s="24">
        <f t="shared" si="6"/>
        <v>6736.4274217557868</v>
      </c>
      <c r="Z41" s="24">
        <f t="shared" si="6"/>
        <v>6707.488577603448</v>
      </c>
      <c r="AA41" s="24">
        <f t="shared" si="6"/>
        <v>6613.4755725512996</v>
      </c>
      <c r="AB41" s="24">
        <f t="shared" si="6"/>
        <v>6672.8649827185127</v>
      </c>
      <c r="AC41" s="24">
        <f t="shared" si="6"/>
        <v>6753.6665686506913</v>
      </c>
      <c r="AD41" s="24">
        <f t="shared" si="6"/>
        <v>6767.4951243997521</v>
      </c>
      <c r="AE41" s="24">
        <f t="shared" si="6"/>
        <v>6739.9112704922863</v>
      </c>
      <c r="AF41" s="24">
        <f t="shared" si="6"/>
        <v>6856.9298099140187</v>
      </c>
      <c r="AG41" s="24">
        <f t="shared" si="6"/>
        <v>6672.2176170114708</v>
      </c>
      <c r="AH41" s="24">
        <f t="shared" si="6"/>
        <v>6698.8090387444909</v>
      </c>
      <c r="AI41" s="24">
        <f t="shared" si="6"/>
        <v>6796.7460362936226</v>
      </c>
      <c r="AJ41" s="24">
        <f t="shared" si="6"/>
        <v>6673.5943093298156</v>
      </c>
    </row>
    <row r="42" spans="1:36">
      <c r="A42" s="37"/>
      <c r="D42" t="str">
        <f>D26</f>
        <v>International Aviation</v>
      </c>
      <c r="E42" s="24">
        <f t="shared" ref="E42:AJ42" si="7">E26</f>
        <v>1351.972078849499</v>
      </c>
      <c r="F42" s="24">
        <f t="shared" si="7"/>
        <v>1102.6391564352416</v>
      </c>
      <c r="G42" s="24">
        <f t="shared" si="7"/>
        <v>913.16253042304004</v>
      </c>
      <c r="H42" s="24">
        <f t="shared" si="7"/>
        <v>1246.2144311062618</v>
      </c>
      <c r="I42" s="24">
        <f t="shared" si="7"/>
        <v>1368.0513185141447</v>
      </c>
      <c r="J42" s="24">
        <f t="shared" si="7"/>
        <v>1455.6741610821862</v>
      </c>
      <c r="K42" s="24">
        <f t="shared" si="7"/>
        <v>1494.8913717903424</v>
      </c>
      <c r="L42" s="24">
        <f t="shared" si="7"/>
        <v>1580.8964762008893</v>
      </c>
      <c r="M42" s="24">
        <f t="shared" si="7"/>
        <v>1695.343926178273</v>
      </c>
      <c r="N42" s="24">
        <f t="shared" si="7"/>
        <v>1904.0232090640643</v>
      </c>
      <c r="O42" s="24">
        <f t="shared" si="7"/>
        <v>1951.6248910522138</v>
      </c>
      <c r="P42" s="24">
        <f t="shared" si="7"/>
        <v>1895.335552751332</v>
      </c>
      <c r="Q42" s="24">
        <f t="shared" si="7"/>
        <v>1632.7113600512225</v>
      </c>
      <c r="R42" s="24">
        <f t="shared" si="7"/>
        <v>1587.2398514912782</v>
      </c>
      <c r="S42" s="24">
        <f t="shared" si="7"/>
        <v>1794.5822731812739</v>
      </c>
      <c r="T42" s="24">
        <f t="shared" si="7"/>
        <v>1960.7993307280612</v>
      </c>
      <c r="U42" s="24">
        <f t="shared" si="7"/>
        <v>2032.3847165319187</v>
      </c>
      <c r="V42" s="24">
        <f t="shared" si="7"/>
        <v>2222.0901150146233</v>
      </c>
      <c r="W42" s="24">
        <f t="shared" si="7"/>
        <v>2486.9714564637279</v>
      </c>
      <c r="X42" s="24">
        <f t="shared" si="7"/>
        <v>2113.9076280984596</v>
      </c>
      <c r="Y42" s="24">
        <f t="shared" si="7"/>
        <v>2136.6079751208713</v>
      </c>
      <c r="Z42" s="24">
        <f t="shared" si="7"/>
        <v>2302.3090014287727</v>
      </c>
      <c r="AA42" s="24">
        <f t="shared" si="7"/>
        <v>2192.3246545086504</v>
      </c>
      <c r="AB42" s="24">
        <f t="shared" si="7"/>
        <v>2268.0265588190755</v>
      </c>
      <c r="AC42" s="24">
        <f t="shared" si="7"/>
        <v>2297.2110670946618</v>
      </c>
      <c r="AD42" s="24">
        <f t="shared" si="7"/>
        <v>2195.3988943718759</v>
      </c>
      <c r="AE42" s="24">
        <f t="shared" si="7"/>
        <v>2559.0037735730084</v>
      </c>
      <c r="AF42" s="24">
        <f t="shared" si="7"/>
        <v>2787.0013957299852</v>
      </c>
      <c r="AG42" s="24">
        <f t="shared" si="7"/>
        <v>2822.1300161988133</v>
      </c>
      <c r="AH42" s="24">
        <f t="shared" si="7"/>
        <v>2676.7286216535226</v>
      </c>
      <c r="AI42" s="24">
        <f t="shared" si="7"/>
        <v>938.24536911578343</v>
      </c>
      <c r="AJ42" s="24">
        <f t="shared" si="7"/>
        <v>998.40506679035457</v>
      </c>
    </row>
    <row r="43" spans="1:36">
      <c r="A43" s="37"/>
      <c r="D43" t="str">
        <f>D31</f>
        <v>Other combustion</v>
      </c>
      <c r="E43" s="24">
        <f t="shared" ref="E43:AJ43" si="8">E31</f>
        <v>1829.4720589972251</v>
      </c>
      <c r="F43" s="24">
        <f t="shared" si="8"/>
        <v>1582.5875726261083</v>
      </c>
      <c r="G43" s="24">
        <f t="shared" si="8"/>
        <v>1661.2119946627672</v>
      </c>
      <c r="H43" s="24">
        <f t="shared" si="8"/>
        <v>1778.0979840325181</v>
      </c>
      <c r="I43" s="24">
        <f t="shared" si="8"/>
        <v>1806.6190954013364</v>
      </c>
      <c r="J43" s="24">
        <f t="shared" si="8"/>
        <v>1719.2969704358175</v>
      </c>
      <c r="K43" s="24">
        <f t="shared" si="8"/>
        <v>1796.1552834514641</v>
      </c>
      <c r="L43" s="24">
        <f t="shared" si="8"/>
        <v>1789.0280523071549</v>
      </c>
      <c r="M43" s="24">
        <f t="shared" si="8"/>
        <v>1801.1927420422471</v>
      </c>
      <c r="N43" s="24">
        <f t="shared" si="8"/>
        <v>1688.8840859322329</v>
      </c>
      <c r="O43" s="24">
        <f t="shared" si="8"/>
        <v>1599.8544898087141</v>
      </c>
      <c r="P43" s="24">
        <f t="shared" si="8"/>
        <v>1598.0660975689889</v>
      </c>
      <c r="Q43" s="24">
        <f t="shared" si="8"/>
        <v>1675.836839979941</v>
      </c>
      <c r="R43" s="24">
        <f t="shared" si="8"/>
        <v>1725.5378521140567</v>
      </c>
      <c r="S43" s="24">
        <f t="shared" si="8"/>
        <v>1749.1278958912742</v>
      </c>
      <c r="T43" s="24">
        <f t="shared" si="8"/>
        <v>1649.466774443513</v>
      </c>
      <c r="U43" s="24">
        <f t="shared" si="8"/>
        <v>1620.2969465512247</v>
      </c>
      <c r="V43" s="24">
        <f t="shared" si="8"/>
        <v>1614.7358773806275</v>
      </c>
      <c r="W43" s="24">
        <f t="shared" si="8"/>
        <v>1556.8550911315012</v>
      </c>
      <c r="X43" s="24">
        <f t="shared" si="8"/>
        <v>1480.1736752624859</v>
      </c>
      <c r="Y43" s="24">
        <f t="shared" si="8"/>
        <v>1623.5665701306639</v>
      </c>
      <c r="Z43" s="24">
        <f t="shared" si="8"/>
        <v>1577.0321764304288</v>
      </c>
      <c r="AA43" s="24">
        <f t="shared" si="8"/>
        <v>1538.6133745722987</v>
      </c>
      <c r="AB43" s="24">
        <f t="shared" si="8"/>
        <v>1482.2764059325675</v>
      </c>
      <c r="AC43" s="24">
        <f t="shared" si="8"/>
        <v>1390.1465209485978</v>
      </c>
      <c r="AD43" s="24">
        <f t="shared" si="8"/>
        <v>1355.5935323863657</v>
      </c>
      <c r="AE43" s="24">
        <f t="shared" si="8"/>
        <v>1279.09184517224</v>
      </c>
      <c r="AF43" s="24">
        <f t="shared" si="8"/>
        <v>1251.4956881257242</v>
      </c>
      <c r="AG43" s="24">
        <f t="shared" si="8"/>
        <v>1108.5640412746554</v>
      </c>
      <c r="AH43" s="24">
        <f t="shared" si="8"/>
        <v>1170.9882483636554</v>
      </c>
      <c r="AI43" s="24">
        <f t="shared" si="8"/>
        <v>1139.072976446146</v>
      </c>
      <c r="AJ43" s="24">
        <f t="shared" si="8"/>
        <v>1143.9433793741077</v>
      </c>
    </row>
    <row r="44" spans="1:36">
      <c r="A44" s="37"/>
      <c r="D44" t="str">
        <f>D25</f>
        <v>Waste</v>
      </c>
      <c r="E44" s="24">
        <f t="shared" ref="E44:AJ45" si="9">E25</f>
        <v>4132.2480864217805</v>
      </c>
      <c r="F44" s="24">
        <f t="shared" si="9"/>
        <v>4204.3476445320903</v>
      </c>
      <c r="G44" s="24">
        <f t="shared" si="9"/>
        <v>4216.8329493387992</v>
      </c>
      <c r="H44" s="24">
        <f t="shared" si="9"/>
        <v>4082.2094576283794</v>
      </c>
      <c r="I44" s="24">
        <f t="shared" si="9"/>
        <v>3934.6803887189153</v>
      </c>
      <c r="J44" s="24">
        <f t="shared" si="9"/>
        <v>3927.5212261673187</v>
      </c>
      <c r="K44" s="24">
        <f t="shared" si="9"/>
        <v>3898.2635812213207</v>
      </c>
      <c r="L44" s="24">
        <f t="shared" si="9"/>
        <v>3860.5889957392351</v>
      </c>
      <c r="M44" s="24">
        <f t="shared" si="9"/>
        <v>3802.2354875895717</v>
      </c>
      <c r="N44" s="24">
        <f t="shared" si="9"/>
        <v>3655.7880559631462</v>
      </c>
      <c r="O44" s="24">
        <f t="shared" si="9"/>
        <v>3549.3727675140085</v>
      </c>
      <c r="P44" s="24">
        <f t="shared" si="9"/>
        <v>3492.5062519250278</v>
      </c>
      <c r="Q44" s="24">
        <f t="shared" si="9"/>
        <v>3296.3162747267611</v>
      </c>
      <c r="R44" s="24">
        <f t="shared" si="9"/>
        <v>3148.6590568274946</v>
      </c>
      <c r="S44" s="24">
        <f t="shared" si="9"/>
        <v>3130.4425526392811</v>
      </c>
      <c r="T44" s="24">
        <f t="shared" si="9"/>
        <v>2974.082515287414</v>
      </c>
      <c r="U44" s="24">
        <f t="shared" si="9"/>
        <v>2866.1892137851496</v>
      </c>
      <c r="V44" s="24">
        <f t="shared" si="9"/>
        <v>2665.9955607520646</v>
      </c>
      <c r="W44" s="24">
        <f t="shared" si="9"/>
        <v>2374.5901287571887</v>
      </c>
      <c r="X44" s="24">
        <f t="shared" si="9"/>
        <v>2270.6814786472032</v>
      </c>
      <c r="Y44" s="24">
        <f t="shared" si="9"/>
        <v>2134.5940662111984</v>
      </c>
      <c r="Z44" s="24">
        <f t="shared" si="9"/>
        <v>2023.9770286821583</v>
      </c>
      <c r="AA44" s="24">
        <f t="shared" si="9"/>
        <v>1878.1314776163892</v>
      </c>
      <c r="AB44" s="24">
        <f t="shared" si="9"/>
        <v>1757.7261369715991</v>
      </c>
      <c r="AC44" s="24">
        <f t="shared" si="9"/>
        <v>1613.3235649908904</v>
      </c>
      <c r="AD44" s="24">
        <f t="shared" si="9"/>
        <v>1493.6989151683688</v>
      </c>
      <c r="AE44" s="24">
        <f t="shared" si="9"/>
        <v>1409.5804113907675</v>
      </c>
      <c r="AF44" s="24">
        <f t="shared" si="9"/>
        <v>1347.5241331615125</v>
      </c>
      <c r="AG44" s="24">
        <f t="shared" si="9"/>
        <v>1265.1909172232995</v>
      </c>
      <c r="AH44" s="24">
        <f t="shared" si="9"/>
        <v>1146.6451418873553</v>
      </c>
      <c r="AI44" s="24">
        <f t="shared" si="9"/>
        <v>1076.8079788740192</v>
      </c>
      <c r="AJ44" s="24">
        <f t="shared" si="9"/>
        <v>992.1650012073884</v>
      </c>
    </row>
    <row r="45" spans="1:36">
      <c r="A45" s="37"/>
      <c r="D45" t="s">
        <v>627</v>
      </c>
      <c r="E45" s="24">
        <f t="shared" si="9"/>
        <v>1351.972078849499</v>
      </c>
      <c r="F45" s="24">
        <f t="shared" si="9"/>
        <v>1102.6391564352416</v>
      </c>
      <c r="G45" s="24">
        <f t="shared" si="9"/>
        <v>913.16253042304004</v>
      </c>
      <c r="H45" s="24">
        <f t="shared" si="9"/>
        <v>1246.2144311062618</v>
      </c>
      <c r="I45" s="24">
        <f t="shared" si="9"/>
        <v>1368.0513185141447</v>
      </c>
      <c r="J45" s="24">
        <f t="shared" si="9"/>
        <v>1455.6741610821862</v>
      </c>
      <c r="K45" s="24">
        <f t="shared" si="9"/>
        <v>1494.8913717903424</v>
      </c>
      <c r="L45" s="24">
        <f t="shared" si="9"/>
        <v>1580.8964762008893</v>
      </c>
      <c r="M45" s="24">
        <f t="shared" si="9"/>
        <v>1695.343926178273</v>
      </c>
      <c r="N45" s="24">
        <f t="shared" si="9"/>
        <v>1904.0232090640643</v>
      </c>
      <c r="O45" s="24">
        <f t="shared" si="9"/>
        <v>1951.6248910522138</v>
      </c>
      <c r="P45" s="24">
        <f t="shared" si="9"/>
        <v>1895.335552751332</v>
      </c>
      <c r="Q45" s="24">
        <f t="shared" si="9"/>
        <v>1632.7113600512225</v>
      </c>
      <c r="R45" s="24">
        <f t="shared" si="9"/>
        <v>1587.2398514912782</v>
      </c>
      <c r="S45" s="24">
        <f t="shared" si="9"/>
        <v>1794.5822731812739</v>
      </c>
      <c r="T45" s="24">
        <f t="shared" si="9"/>
        <v>1960.7993307280612</v>
      </c>
      <c r="U45" s="24">
        <f t="shared" si="9"/>
        <v>2032.3847165319187</v>
      </c>
      <c r="V45" s="24">
        <f t="shared" si="9"/>
        <v>2222.0901150146233</v>
      </c>
      <c r="W45" s="24">
        <f t="shared" si="9"/>
        <v>2486.9714564637279</v>
      </c>
      <c r="X45" s="24">
        <f t="shared" si="9"/>
        <v>2113.9076280984596</v>
      </c>
      <c r="Y45" s="24">
        <f t="shared" si="9"/>
        <v>2136.6079751208713</v>
      </c>
      <c r="Z45" s="24">
        <f t="shared" si="9"/>
        <v>2302.3090014287727</v>
      </c>
      <c r="AA45" s="24">
        <f t="shared" si="9"/>
        <v>2192.3246545086504</v>
      </c>
      <c r="AB45" s="24">
        <f t="shared" si="9"/>
        <v>2268.0265588190755</v>
      </c>
      <c r="AC45" s="24">
        <f t="shared" si="9"/>
        <v>2297.2110670946618</v>
      </c>
      <c r="AD45" s="24">
        <f t="shared" si="9"/>
        <v>2195.3988943718759</v>
      </c>
      <c r="AE45" s="24">
        <f t="shared" si="9"/>
        <v>2559.0037735730084</v>
      </c>
      <c r="AF45" s="24">
        <f t="shared" si="9"/>
        <v>2787.0013957299852</v>
      </c>
      <c r="AG45" s="24">
        <f t="shared" si="9"/>
        <v>2822.1300161988133</v>
      </c>
      <c r="AH45" s="24">
        <f t="shared" si="9"/>
        <v>2676.7286216535226</v>
      </c>
      <c r="AI45" s="24">
        <f t="shared" si="9"/>
        <v>938.24536911578343</v>
      </c>
      <c r="AJ45" s="24">
        <f t="shared" si="9"/>
        <v>998.40506679035457</v>
      </c>
    </row>
    <row r="46" spans="1:36" s="59" customFormat="1" ht="15" thickBot="1">
      <c r="A46" s="38"/>
      <c r="C46" s="71"/>
    </row>
  </sheetData>
  <mergeCells count="3">
    <mergeCell ref="C22:C31"/>
    <mergeCell ref="B22:B31"/>
    <mergeCell ref="A22:A31"/>
  </mergeCells>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BF0004-5363-44E2-AB0A-95576C86954A}">
  <sheetPr>
    <tabColor rgb="FF00B0F0"/>
  </sheetPr>
  <dimension ref="A1:AJ45"/>
  <sheetViews>
    <sheetView zoomScale="45" zoomScaleNormal="45" workbookViewId="0">
      <selection activeCell="U4" sqref="U4"/>
    </sheetView>
  </sheetViews>
  <sheetFormatPr defaultRowHeight="14.4"/>
  <cols>
    <col min="1" max="1" width="43.33203125" customWidth="1"/>
    <col min="2" max="2" width="24.33203125" bestFit="1" customWidth="1"/>
    <col min="3" max="3" width="11.33203125" style="32" customWidth="1"/>
    <col min="4" max="4" width="37.5546875" bestFit="1" customWidth="1"/>
    <col min="5" max="5" width="19.109375" customWidth="1"/>
  </cols>
  <sheetData>
    <row r="1" spans="1:5">
      <c r="B1">
        <v>1000</v>
      </c>
    </row>
    <row r="3" spans="1:5" ht="52.2" customHeight="1" thickBot="1">
      <c r="B3" t="s">
        <v>167</v>
      </c>
    </row>
    <row r="4" spans="1:5" ht="29.4" thickBot="1">
      <c r="A4" s="67" t="s">
        <v>184</v>
      </c>
      <c r="B4" s="67">
        <v>2019</v>
      </c>
      <c r="C4" s="140" t="s">
        <v>189</v>
      </c>
      <c r="D4" s="62" t="s">
        <v>191</v>
      </c>
      <c r="E4" s="135" t="s">
        <v>190</v>
      </c>
    </row>
    <row r="5" spans="1:5">
      <c r="A5" s="16" t="s">
        <v>187</v>
      </c>
      <c r="B5" s="136">
        <f t="shared" ref="B5:B6" si="0">AH35/$B$1</f>
        <v>13.894027409712551</v>
      </c>
      <c r="C5" s="138">
        <f>B5/$B$16</f>
        <v>9.3789993357923665E-2</v>
      </c>
      <c r="D5" s="105">
        <v>0.1</v>
      </c>
      <c r="E5" s="129">
        <v>1</v>
      </c>
    </row>
    <row r="6" spans="1:5">
      <c r="A6" s="16" t="s">
        <v>188</v>
      </c>
      <c r="B6" s="136">
        <f t="shared" si="0"/>
        <v>19.935567974203501</v>
      </c>
      <c r="C6" s="138">
        <f t="shared" ref="C6:C15" si="1">B6/$B$16</f>
        <v>0.13457270039498681</v>
      </c>
      <c r="D6" s="105">
        <v>0.1</v>
      </c>
      <c r="E6" s="129">
        <v>1</v>
      </c>
    </row>
    <row r="7" spans="1:5">
      <c r="A7" s="16" t="s">
        <v>178</v>
      </c>
      <c r="B7" s="136">
        <f>AH37/$B$1</f>
        <v>26.934036469227006</v>
      </c>
      <c r="C7" s="138">
        <f t="shared" si="1"/>
        <v>0.18181503656635847</v>
      </c>
      <c r="D7" s="105">
        <v>0.1</v>
      </c>
      <c r="E7" s="129">
        <v>1</v>
      </c>
    </row>
    <row r="8" spans="1:5">
      <c r="A8" s="16" t="s">
        <v>179</v>
      </c>
      <c r="B8" s="136">
        <f t="shared" ref="B8:B14" si="2">AH38/$B$1</f>
        <v>25.993745764162416</v>
      </c>
      <c r="C8" s="138">
        <f t="shared" si="1"/>
        <v>0.17546771506036543</v>
      </c>
      <c r="D8" s="105">
        <v>0.1</v>
      </c>
      <c r="E8" s="129">
        <v>1</v>
      </c>
    </row>
    <row r="9" spans="1:5">
      <c r="A9" s="16" t="s">
        <v>177</v>
      </c>
      <c r="B9" s="136">
        <f t="shared" si="2"/>
        <v>21.68354118625486</v>
      </c>
      <c r="C9" s="138">
        <f t="shared" si="1"/>
        <v>0.1463721874057525</v>
      </c>
      <c r="D9" s="105">
        <v>0.1</v>
      </c>
      <c r="E9" s="129">
        <v>1</v>
      </c>
    </row>
    <row r="10" spans="1:5">
      <c r="A10" s="16" t="s">
        <v>180</v>
      </c>
      <c r="B10" s="136">
        <f t="shared" si="2"/>
        <v>21.327816163525945</v>
      </c>
      <c r="C10" s="138">
        <f t="shared" si="1"/>
        <v>0.14397090759427972</v>
      </c>
      <c r="D10" s="105">
        <v>0.1</v>
      </c>
      <c r="E10" s="129">
        <v>1</v>
      </c>
    </row>
    <row r="11" spans="1:5">
      <c r="A11" s="16" t="s">
        <v>182</v>
      </c>
      <c r="B11" s="136">
        <f t="shared" si="2"/>
        <v>9.5599212815159422</v>
      </c>
      <c r="C11" s="138">
        <f t="shared" si="1"/>
        <v>6.4533121107050076E-2</v>
      </c>
      <c r="D11" s="105">
        <v>0.1</v>
      </c>
      <c r="E11" s="129">
        <v>1</v>
      </c>
    </row>
    <row r="12" spans="1:5">
      <c r="A12" s="16" t="s">
        <v>176</v>
      </c>
      <c r="B12" s="136">
        <f t="shared" si="2"/>
        <v>5.2141672189500845</v>
      </c>
      <c r="C12" s="138">
        <f t="shared" si="1"/>
        <v>3.5197620848982418E-2</v>
      </c>
      <c r="D12" s="105">
        <v>0.1</v>
      </c>
      <c r="E12" s="129">
        <v>1</v>
      </c>
    </row>
    <row r="13" spans="1:5">
      <c r="A13" s="16" t="s">
        <v>185</v>
      </c>
      <c r="B13" s="136">
        <f t="shared" si="2"/>
        <v>2.6437793307216837</v>
      </c>
      <c r="C13" s="138">
        <f t="shared" si="1"/>
        <v>1.7846520562847554E-2</v>
      </c>
      <c r="D13" s="105">
        <v>0.05</v>
      </c>
      <c r="E13" s="129">
        <v>1</v>
      </c>
    </row>
    <row r="14" spans="1:5">
      <c r="A14" s="16" t="s">
        <v>181</v>
      </c>
      <c r="B14" s="136">
        <f t="shared" si="2"/>
        <v>1.4253115140742501</v>
      </c>
      <c r="C14" s="138">
        <f t="shared" si="1"/>
        <v>9.6213972735182396E-3</v>
      </c>
      <c r="D14" s="105">
        <v>0.1</v>
      </c>
      <c r="E14" s="129">
        <v>1</v>
      </c>
    </row>
    <row r="15" spans="1:5">
      <c r="A15" s="16" t="s">
        <v>186</v>
      </c>
      <c r="B15" s="136">
        <f>-472.151078867397/B1</f>
        <v>-0.47215107886739704</v>
      </c>
      <c r="C15" s="138">
        <f t="shared" si="1"/>
        <v>-3.1872001720648553E-3</v>
      </c>
      <c r="D15" s="105">
        <v>0.05</v>
      </c>
      <c r="E15" s="129">
        <v>1</v>
      </c>
    </row>
    <row r="16" spans="1:5">
      <c r="A16" s="16" t="s">
        <v>183</v>
      </c>
      <c r="B16" s="136">
        <f>SUM(B5:B15)</f>
        <v>148.13976323348083</v>
      </c>
      <c r="C16" s="138">
        <f>B16/$B$16</f>
        <v>1</v>
      </c>
      <c r="D16" s="105"/>
      <c r="E16" s="129"/>
    </row>
    <row r="17" spans="1:36" ht="15" thickBot="1">
      <c r="A17" s="17"/>
      <c r="B17" s="57"/>
      <c r="C17" s="139">
        <f>SUM(C5:C15)</f>
        <v>0.99999999999999989</v>
      </c>
      <c r="D17" s="139">
        <f>SUM(D5:D15)</f>
        <v>1</v>
      </c>
      <c r="E17" s="132"/>
    </row>
    <row r="19" spans="1:36">
      <c r="H19" s="35"/>
    </row>
    <row r="20" spans="1:36" ht="15" thickBot="1">
      <c r="H20" s="35"/>
    </row>
    <row r="21" spans="1:36" s="70" customFormat="1">
      <c r="A21" s="89"/>
      <c r="B21" s="90"/>
      <c r="C21" s="90"/>
      <c r="D21" s="90"/>
      <c r="E21" s="91" t="s">
        <v>633</v>
      </c>
      <c r="F21" s="91" t="s">
        <v>634</v>
      </c>
      <c r="G21" s="91" t="s">
        <v>635</v>
      </c>
      <c r="H21" s="91" t="s">
        <v>636</v>
      </c>
      <c r="I21" s="91" t="s">
        <v>637</v>
      </c>
      <c r="J21" s="91" t="s">
        <v>638</v>
      </c>
      <c r="K21" s="91" t="s">
        <v>639</v>
      </c>
      <c r="L21" s="91" t="s">
        <v>640</v>
      </c>
      <c r="M21" s="91" t="s">
        <v>641</v>
      </c>
      <c r="N21" s="91" t="s">
        <v>642</v>
      </c>
      <c r="O21" s="91" t="s">
        <v>643</v>
      </c>
      <c r="P21" s="91" t="s">
        <v>644</v>
      </c>
      <c r="Q21" s="91" t="s">
        <v>645</v>
      </c>
      <c r="R21" s="91" t="s">
        <v>646</v>
      </c>
      <c r="S21" s="91" t="s">
        <v>647</v>
      </c>
      <c r="T21" s="91" t="s">
        <v>648</v>
      </c>
      <c r="U21" s="91" t="s">
        <v>649</v>
      </c>
      <c r="V21" s="91" t="s">
        <v>650</v>
      </c>
      <c r="W21" s="91" t="s">
        <v>651</v>
      </c>
      <c r="X21" s="91" t="s">
        <v>652</v>
      </c>
      <c r="Y21" s="91" t="s">
        <v>43</v>
      </c>
      <c r="Z21" s="91" t="s">
        <v>44</v>
      </c>
      <c r="AA21" s="91" t="s">
        <v>45</v>
      </c>
      <c r="AB21" s="91" t="s">
        <v>46</v>
      </c>
      <c r="AC21" s="91" t="s">
        <v>47</v>
      </c>
      <c r="AD21" s="91" t="s">
        <v>48</v>
      </c>
      <c r="AE21" s="91" t="s">
        <v>49</v>
      </c>
      <c r="AF21" s="91" t="s">
        <v>50</v>
      </c>
      <c r="AG21" s="91" t="s">
        <v>51</v>
      </c>
      <c r="AH21" s="91" t="s">
        <v>52</v>
      </c>
      <c r="AI21" s="91" t="s">
        <v>653</v>
      </c>
      <c r="AJ21" s="92" t="s">
        <v>654</v>
      </c>
    </row>
    <row r="22" spans="1:36">
      <c r="A22" s="167" t="s">
        <v>655</v>
      </c>
      <c r="B22" s="166" t="s">
        <v>656</v>
      </c>
      <c r="C22" s="166" t="s">
        <v>13</v>
      </c>
      <c r="D22" s="84" t="s">
        <v>657</v>
      </c>
      <c r="E22" s="85">
        <v>11636.192649543105</v>
      </c>
      <c r="F22" s="85">
        <v>11525.268716028402</v>
      </c>
      <c r="G22" s="85">
        <v>11519.921344982644</v>
      </c>
      <c r="H22" s="85">
        <v>11658.594995411651</v>
      </c>
      <c r="I22" s="85">
        <v>11548.302010184618</v>
      </c>
      <c r="J22" s="85">
        <v>11754.723379877656</v>
      </c>
      <c r="K22" s="85">
        <v>11669.92699254394</v>
      </c>
      <c r="L22" s="85">
        <v>11657.979213493976</v>
      </c>
      <c r="M22" s="85">
        <v>11467.216610607536</v>
      </c>
      <c r="N22" s="85">
        <v>11646.425924053576</v>
      </c>
      <c r="O22" s="85">
        <v>10855.582642053359</v>
      </c>
      <c r="P22" s="85">
        <v>10657.185074483041</v>
      </c>
      <c r="Q22" s="85">
        <v>10517.459723703001</v>
      </c>
      <c r="R22" s="85">
        <v>10149.453264869422</v>
      </c>
      <c r="S22" s="85">
        <v>10072.07216308271</v>
      </c>
      <c r="T22" s="85">
        <v>9878.1315677193106</v>
      </c>
      <c r="U22" s="85">
        <v>9666.1231009626754</v>
      </c>
      <c r="V22" s="85">
        <v>9783.6168316363255</v>
      </c>
      <c r="W22" s="85">
        <v>9646.152804456071</v>
      </c>
      <c r="X22" s="85">
        <v>9754.6055846792206</v>
      </c>
      <c r="Y22" s="85">
        <v>9716.8660544189916</v>
      </c>
      <c r="Z22" s="85">
        <v>9643.0243024560605</v>
      </c>
      <c r="AA22" s="85">
        <v>9579.4947635112112</v>
      </c>
      <c r="AB22" s="85">
        <v>9579.7122498877961</v>
      </c>
      <c r="AC22" s="85">
        <v>9708.1973812775577</v>
      </c>
      <c r="AD22" s="85">
        <v>9715.1845333469955</v>
      </c>
      <c r="AE22" s="85">
        <v>9601.7125169684459</v>
      </c>
      <c r="AF22" s="85">
        <v>9653.1448857820142</v>
      </c>
      <c r="AG22" s="85">
        <v>9533.0857625478966</v>
      </c>
      <c r="AH22" s="85">
        <v>9559.9212815159426</v>
      </c>
      <c r="AI22" s="85">
        <v>9516.1030091229841</v>
      </c>
      <c r="AJ22" s="93">
        <v>9414.1865437005126</v>
      </c>
    </row>
    <row r="23" spans="1:36">
      <c r="A23" s="167"/>
      <c r="B23" s="166"/>
      <c r="C23" s="166"/>
      <c r="D23" s="84" t="s">
        <v>620</v>
      </c>
      <c r="E23" s="85">
        <v>20925.485743166373</v>
      </c>
      <c r="F23" s="85">
        <v>21103.851340280413</v>
      </c>
      <c r="G23" s="85">
        <v>21858.530901974704</v>
      </c>
      <c r="H23" s="85">
        <v>22357.426122933797</v>
      </c>
      <c r="I23" s="85">
        <v>22855.479429715244</v>
      </c>
      <c r="J23" s="85">
        <v>22938.812637140414</v>
      </c>
      <c r="K23" s="85">
        <v>23366.850627777898</v>
      </c>
      <c r="L23" s="85">
        <v>23583.570525664087</v>
      </c>
      <c r="M23" s="85">
        <v>24246.306822302551</v>
      </c>
      <c r="N23" s="85">
        <v>24567.847343063382</v>
      </c>
      <c r="O23" s="85">
        <v>24986.734137165877</v>
      </c>
      <c r="P23" s="85">
        <v>25544.207478143409</v>
      </c>
      <c r="Q23" s="85">
        <v>25860.794592285522</v>
      </c>
      <c r="R23" s="85">
        <v>26447.424536822036</v>
      </c>
      <c r="S23" s="85">
        <v>27531.53812167346</v>
      </c>
      <c r="T23" s="85">
        <v>26739.818791255089</v>
      </c>
      <c r="U23" s="85">
        <v>27338.930154409929</v>
      </c>
      <c r="V23" s="85">
        <v>28192.381405333323</v>
      </c>
      <c r="W23" s="85">
        <v>28273.84095609932</v>
      </c>
      <c r="X23" s="85">
        <v>27497.337028334474</v>
      </c>
      <c r="Y23" s="85">
        <v>26707.87288541317</v>
      </c>
      <c r="Z23" s="85">
        <v>26304.236374868426</v>
      </c>
      <c r="AA23" s="85">
        <v>25483.099715363758</v>
      </c>
      <c r="AB23" s="85">
        <v>24995.688634664009</v>
      </c>
      <c r="AC23" s="85">
        <v>25243.297044399405</v>
      </c>
      <c r="AD23" s="85">
        <v>26918.585538819629</v>
      </c>
      <c r="AE23" s="85">
        <v>26633.733597645711</v>
      </c>
      <c r="AF23" s="85">
        <v>26058.429829705903</v>
      </c>
      <c r="AG23" s="85">
        <v>26232.44164923982</v>
      </c>
      <c r="AH23" s="85">
        <v>25993.745764162417</v>
      </c>
      <c r="AI23" s="85">
        <v>21671.979623383395</v>
      </c>
      <c r="AJ23" s="93">
        <v>23860.73063673342</v>
      </c>
    </row>
    <row r="24" spans="1:36">
      <c r="A24" s="167"/>
      <c r="B24" s="166"/>
      <c r="C24" s="166"/>
      <c r="D24" s="84" t="s">
        <v>658</v>
      </c>
      <c r="E24" s="85">
        <v>49032.353216851901</v>
      </c>
      <c r="F24" s="85">
        <v>48333.844084208933</v>
      </c>
      <c r="G24" s="85">
        <v>48227.106025072862</v>
      </c>
      <c r="H24" s="85">
        <v>47325.053437139941</v>
      </c>
      <c r="I24" s="85">
        <v>50798.600779168613</v>
      </c>
      <c r="J24" s="85">
        <v>52439.175531794492</v>
      </c>
      <c r="K24" s="85">
        <v>51216.433837891454</v>
      </c>
      <c r="L24" s="85">
        <v>48001.382409846978</v>
      </c>
      <c r="M24" s="85">
        <v>49690.633211349836</v>
      </c>
      <c r="N24" s="85">
        <v>47912.864229051454</v>
      </c>
      <c r="O24" s="85">
        <v>49318.390039951584</v>
      </c>
      <c r="P24" s="85">
        <v>47910.3121107646</v>
      </c>
      <c r="Q24" s="85">
        <v>47089.762566369507</v>
      </c>
      <c r="R24" s="85">
        <v>45871.55459772177</v>
      </c>
      <c r="S24" s="85">
        <v>46638.844212739947</v>
      </c>
      <c r="T24" s="85">
        <v>45457.756521874209</v>
      </c>
      <c r="U24" s="85">
        <v>44928.122255687573</v>
      </c>
      <c r="V24" s="85">
        <v>43469.833829260104</v>
      </c>
      <c r="W24" s="85">
        <v>44260.415750689688</v>
      </c>
      <c r="X24" s="85">
        <v>32790.317280052492</v>
      </c>
      <c r="Y24" s="85">
        <v>37622.672622229715</v>
      </c>
      <c r="Z24" s="85">
        <v>36695.438356112718</v>
      </c>
      <c r="AA24" s="85">
        <v>33994.637082704314</v>
      </c>
      <c r="AB24" s="85">
        <v>34418.860052256896</v>
      </c>
      <c r="AC24" s="85">
        <v>34205.601325531825</v>
      </c>
      <c r="AD24" s="85">
        <v>34299.100460173366</v>
      </c>
      <c r="AE24" s="85">
        <v>34663.051572027951</v>
      </c>
      <c r="AF24" s="85">
        <v>34731.401279089019</v>
      </c>
      <c r="AG24" s="85">
        <v>35343.298476110285</v>
      </c>
      <c r="AH24" s="85">
        <v>33829.59538391605</v>
      </c>
      <c r="AI24" s="85">
        <v>31697.708536745471</v>
      </c>
      <c r="AJ24" s="93">
        <v>32177.51930924457</v>
      </c>
    </row>
    <row r="25" spans="1:36">
      <c r="A25" s="167"/>
      <c r="B25" s="166"/>
      <c r="C25" s="166"/>
      <c r="D25" s="84" t="s">
        <v>626</v>
      </c>
      <c r="E25" s="85">
        <v>4796.2409334356553</v>
      </c>
      <c r="F25" s="85">
        <v>4947.3147975047768</v>
      </c>
      <c r="G25" s="85">
        <v>5069.0525941134047</v>
      </c>
      <c r="H25" s="85">
        <v>4713.6558314971144</v>
      </c>
      <c r="I25" s="85">
        <v>4793.8031860775345</v>
      </c>
      <c r="J25" s="85">
        <v>4765.639184688408</v>
      </c>
      <c r="K25" s="85">
        <v>4666.8671738793773</v>
      </c>
      <c r="L25" s="85">
        <v>4712.3303650247844</v>
      </c>
      <c r="M25" s="85">
        <v>4558.9996204137105</v>
      </c>
      <c r="N25" s="85">
        <v>4280.1256502107171</v>
      </c>
      <c r="O25" s="85">
        <v>4146.0631526247589</v>
      </c>
      <c r="P25" s="85">
        <v>3698.0855084091354</v>
      </c>
      <c r="Q25" s="85">
        <v>3708.1227607018254</v>
      </c>
      <c r="R25" s="85">
        <v>3368.8975820986366</v>
      </c>
      <c r="S25" s="85">
        <v>3407.1851829132111</v>
      </c>
      <c r="T25" s="85">
        <v>3227.2072500154454</v>
      </c>
      <c r="U25" s="85">
        <v>3209.6797606336572</v>
      </c>
      <c r="V25" s="85">
        <v>3136.7313398004117</v>
      </c>
      <c r="W25" s="85">
        <v>2928.103573550025</v>
      </c>
      <c r="X25" s="85">
        <v>2751.3605298965485</v>
      </c>
      <c r="Y25" s="85">
        <v>2642.8637212520607</v>
      </c>
      <c r="Z25" s="85">
        <v>2424.8290901331652</v>
      </c>
      <c r="AA25" s="85">
        <v>2335.6728546882823</v>
      </c>
      <c r="AB25" s="85">
        <v>1951.4463367712037</v>
      </c>
      <c r="AC25" s="85">
        <v>1765.1077700528265</v>
      </c>
      <c r="AD25" s="85">
        <v>1702.4835918152428</v>
      </c>
      <c r="AE25" s="85">
        <v>1593.2353077353953</v>
      </c>
      <c r="AF25" s="85">
        <v>1588.7328786201376</v>
      </c>
      <c r="AG25" s="85">
        <v>1486.8970663955231</v>
      </c>
      <c r="AH25" s="85">
        <v>1425.31151407425</v>
      </c>
      <c r="AI25" s="85">
        <v>1320.2910290696818</v>
      </c>
      <c r="AJ25" s="93">
        <v>1250.8251202509696</v>
      </c>
    </row>
    <row r="26" spans="1:36">
      <c r="A26" s="167"/>
      <c r="B26" s="166"/>
      <c r="C26" s="166"/>
      <c r="D26" s="84" t="s">
        <v>659</v>
      </c>
      <c r="E26" s="85">
        <v>3149.0012414810903</v>
      </c>
      <c r="F26" s="85">
        <v>2520.2872873973092</v>
      </c>
      <c r="G26" s="85">
        <v>2531.8040555907801</v>
      </c>
      <c r="H26" s="85">
        <v>2547.0581737842544</v>
      </c>
      <c r="I26" s="85">
        <v>2563.1984949284806</v>
      </c>
      <c r="J26" s="85">
        <v>2928.7372347785317</v>
      </c>
      <c r="K26" s="85">
        <v>3389.9869562429276</v>
      </c>
      <c r="L26" s="85">
        <v>3654.0561197568813</v>
      </c>
      <c r="M26" s="85">
        <v>4126.8743624424105</v>
      </c>
      <c r="N26" s="85">
        <v>4652.6726867222642</v>
      </c>
      <c r="O26" s="85">
        <v>4727.2042707805158</v>
      </c>
      <c r="P26" s="85">
        <v>4275.8436871554277</v>
      </c>
      <c r="Q26" s="85">
        <v>3560.7452861046118</v>
      </c>
      <c r="R26" s="85">
        <v>3877.3889517643943</v>
      </c>
      <c r="S26" s="85">
        <v>3778.8875472552477</v>
      </c>
      <c r="T26" s="85">
        <v>3596.8351542186942</v>
      </c>
      <c r="U26" s="85">
        <v>3743.1756075917206</v>
      </c>
      <c r="V26" s="85">
        <v>4047.25954098489</v>
      </c>
      <c r="W26" s="85">
        <v>4369.9529958902058</v>
      </c>
      <c r="X26" s="85">
        <v>3983.1021581086488</v>
      </c>
      <c r="Y26" s="85">
        <v>4213.0309929320692</v>
      </c>
      <c r="Z26" s="85">
        <v>4475.8722108812162</v>
      </c>
      <c r="AA26" s="85">
        <v>4121.2779770990292</v>
      </c>
      <c r="AB26" s="85">
        <v>3897.578294421382</v>
      </c>
      <c r="AC26" s="85">
        <v>4081.9520106364948</v>
      </c>
      <c r="AD26" s="85">
        <v>4426.3642505141479</v>
      </c>
      <c r="AE26" s="85">
        <v>4409.7462520611452</v>
      </c>
      <c r="AF26" s="85">
        <v>4834.9129069754326</v>
      </c>
      <c r="AG26" s="85">
        <v>5183.0928239344375</v>
      </c>
      <c r="AH26" s="85">
        <v>5214.1672189500841</v>
      </c>
      <c r="AI26" s="85">
        <v>3632.9147633506172</v>
      </c>
      <c r="AJ26" s="93">
        <v>4575.9209419056588</v>
      </c>
    </row>
    <row r="27" spans="1:36">
      <c r="A27" s="167"/>
      <c r="B27" s="166"/>
      <c r="C27" s="166"/>
      <c r="D27" s="84" t="s">
        <v>660</v>
      </c>
      <c r="E27" s="85">
        <v>13406.693650157529</v>
      </c>
      <c r="F27" s="85">
        <v>13549.449999999999</v>
      </c>
      <c r="G27" s="85">
        <v>13395.086400000002</v>
      </c>
      <c r="H27" s="85">
        <v>13922.921199999999</v>
      </c>
      <c r="I27" s="85">
        <v>14326.892590425245</v>
      </c>
      <c r="J27" s="85">
        <v>13060.48485552375</v>
      </c>
      <c r="K27" s="85">
        <v>15991.074795303875</v>
      </c>
      <c r="L27" s="85">
        <v>17826.672348860517</v>
      </c>
      <c r="M27" s="85">
        <v>18672.822413630798</v>
      </c>
      <c r="N27" s="85">
        <v>15062.134471021775</v>
      </c>
      <c r="O27" s="85">
        <v>16314.46477417317</v>
      </c>
      <c r="P27" s="85">
        <v>16427.459357158979</v>
      </c>
      <c r="Q27" s="85">
        <v>23035.619574819717</v>
      </c>
      <c r="R27" s="85">
        <v>23373.993451002465</v>
      </c>
      <c r="S27" s="85">
        <v>24674.300459690181</v>
      </c>
      <c r="T27" s="85">
        <v>25397.18710577154</v>
      </c>
      <c r="U27" s="85">
        <v>27766.654734303807</v>
      </c>
      <c r="V27" s="85">
        <v>30964.475904034014</v>
      </c>
      <c r="W27" s="85">
        <v>31482.4320529</v>
      </c>
      <c r="X27" s="85">
        <v>23065.252847643362</v>
      </c>
      <c r="Y27" s="85">
        <v>25057.447540636003</v>
      </c>
      <c r="Z27" s="85">
        <v>22280.594732147998</v>
      </c>
      <c r="AA27" s="85">
        <v>19951.133801315358</v>
      </c>
      <c r="AB27" s="85">
        <v>20301.007075796002</v>
      </c>
      <c r="AC27" s="85">
        <v>17714.28177768</v>
      </c>
      <c r="AD27" s="85">
        <v>19006.782270040003</v>
      </c>
      <c r="AE27" s="85">
        <v>21810.423465509397</v>
      </c>
      <c r="AF27" s="85">
        <v>24623.274697519406</v>
      </c>
      <c r="AG27" s="85">
        <v>30503.708051424393</v>
      </c>
      <c r="AH27" s="85">
        <v>26934.036469227005</v>
      </c>
      <c r="AI27" s="85">
        <v>20615.748084038998</v>
      </c>
      <c r="AJ27" s="93">
        <v>25739.794626701401</v>
      </c>
    </row>
    <row r="28" spans="1:36">
      <c r="A28" s="167"/>
      <c r="B28" s="166"/>
      <c r="C28" s="166"/>
      <c r="D28" s="84" t="s">
        <v>661</v>
      </c>
      <c r="E28" s="85">
        <v>31104.817518257372</v>
      </c>
      <c r="F28" s="85">
        <v>31369.195722076758</v>
      </c>
      <c r="G28" s="85">
        <v>30292.392901169715</v>
      </c>
      <c r="H28" s="85">
        <v>29608.002182552813</v>
      </c>
      <c r="I28" s="85">
        <v>30614.964592874981</v>
      </c>
      <c r="J28" s="85">
        <v>30225.605972030498</v>
      </c>
      <c r="K28" s="85">
        <v>29564.820537018961</v>
      </c>
      <c r="L28" s="85">
        <v>28466.384406107445</v>
      </c>
      <c r="M28" s="85">
        <v>31345.219258437261</v>
      </c>
      <c r="N28" s="85">
        <v>27663.32149386486</v>
      </c>
      <c r="O28" s="85">
        <v>29434.780910970814</v>
      </c>
      <c r="P28" s="85">
        <v>27073.576420921348</v>
      </c>
      <c r="Q28" s="85">
        <v>28525.528974483201</v>
      </c>
      <c r="R28" s="85">
        <v>29621.554820430862</v>
      </c>
      <c r="S28" s="85">
        <v>30057.55346671076</v>
      </c>
      <c r="T28" s="85">
        <v>29813.803905793029</v>
      </c>
      <c r="U28" s="85">
        <v>28724.576441480323</v>
      </c>
      <c r="V28" s="85">
        <v>28015.798368683736</v>
      </c>
      <c r="W28" s="85">
        <v>25881.544138993646</v>
      </c>
      <c r="X28" s="85">
        <v>26360.424111527394</v>
      </c>
      <c r="Y28" s="85">
        <v>26969.068942056958</v>
      </c>
      <c r="Z28" s="85">
        <v>23484.610359093644</v>
      </c>
      <c r="AA28" s="85">
        <v>23300.03013459429</v>
      </c>
      <c r="AB28" s="85">
        <v>21845.148851888469</v>
      </c>
      <c r="AC28" s="85">
        <v>20827.427961426125</v>
      </c>
      <c r="AD28" s="85">
        <v>21573.198085510987</v>
      </c>
      <c r="AE28" s="85">
        <v>20247.977644633022</v>
      </c>
      <c r="AF28" s="85">
        <v>20404.170967797294</v>
      </c>
      <c r="AG28" s="85">
        <v>20361.257896873758</v>
      </c>
      <c r="AH28" s="85">
        <v>21683.541186254861</v>
      </c>
      <c r="AI28" s="85">
        <v>19659.137963102741</v>
      </c>
      <c r="AJ28" s="93">
        <v>18849.393864453057</v>
      </c>
    </row>
    <row r="29" spans="1:36">
      <c r="A29" s="167"/>
      <c r="B29" s="166"/>
      <c r="C29" s="166"/>
      <c r="D29" s="84" t="s">
        <v>662</v>
      </c>
      <c r="E29" s="85">
        <v>25091.973919760851</v>
      </c>
      <c r="F29" s="85">
        <v>27995.305324230765</v>
      </c>
      <c r="G29" s="85">
        <v>27788.817106425053</v>
      </c>
      <c r="H29" s="85">
        <v>27901.664948780402</v>
      </c>
      <c r="I29" s="85">
        <v>27441.64802242109</v>
      </c>
      <c r="J29" s="85">
        <v>28230.395332673877</v>
      </c>
      <c r="K29" s="85">
        <v>33454.769386318447</v>
      </c>
      <c r="L29" s="85">
        <v>29215.963404410169</v>
      </c>
      <c r="M29" s="85">
        <v>29563.145579469983</v>
      </c>
      <c r="N29" s="85">
        <v>28675.746637867669</v>
      </c>
      <c r="O29" s="85">
        <v>27348.478152898482</v>
      </c>
      <c r="P29" s="85">
        <v>29688.68138387665</v>
      </c>
      <c r="Q29" s="85">
        <v>29005.898354350509</v>
      </c>
      <c r="R29" s="85">
        <v>29590.447676087046</v>
      </c>
      <c r="S29" s="85">
        <v>28077.843216764806</v>
      </c>
      <c r="T29" s="85">
        <v>27590.980916923123</v>
      </c>
      <c r="U29" s="85">
        <v>26209.548162072726</v>
      </c>
      <c r="V29" s="85">
        <v>24142.450207320246</v>
      </c>
      <c r="W29" s="85">
        <v>25899.158865648729</v>
      </c>
      <c r="X29" s="85">
        <v>25067.29252407698</v>
      </c>
      <c r="Y29" s="85">
        <v>27584.02401718386</v>
      </c>
      <c r="Z29" s="85">
        <v>22539.792135499287</v>
      </c>
      <c r="AA29" s="85">
        <v>23587.538914406592</v>
      </c>
      <c r="AB29" s="85">
        <v>25504.171894074469</v>
      </c>
      <c r="AC29" s="85">
        <v>21087.971692811465</v>
      </c>
      <c r="AD29" s="85">
        <v>22454.93018678209</v>
      </c>
      <c r="AE29" s="85">
        <v>22293.970106720924</v>
      </c>
      <c r="AF29" s="85">
        <v>22054.030065977364</v>
      </c>
      <c r="AG29" s="85">
        <v>22093.770502486725</v>
      </c>
      <c r="AH29" s="85">
        <v>21327.816163525946</v>
      </c>
      <c r="AI29" s="85">
        <v>20665.877712728725</v>
      </c>
      <c r="AJ29" s="93">
        <v>22435.907453217071</v>
      </c>
    </row>
    <row r="30" spans="1:36">
      <c r="A30" s="167"/>
      <c r="B30" s="166"/>
      <c r="C30" s="166"/>
      <c r="D30" s="84" t="s">
        <v>663</v>
      </c>
      <c r="E30" s="85">
        <v>-2936.0312970740792</v>
      </c>
      <c r="F30" s="85">
        <v>-2470.5911546393008</v>
      </c>
      <c r="G30" s="85">
        <v>-2290.4012166766038</v>
      </c>
      <c r="H30" s="85">
        <v>-2307.1224607627933</v>
      </c>
      <c r="I30" s="85">
        <v>-2055.1711148792742</v>
      </c>
      <c r="J30" s="85">
        <v>-2283.8703400243435</v>
      </c>
      <c r="K30" s="85">
        <v>-2480.1368875421917</v>
      </c>
      <c r="L30" s="85">
        <v>-2028.9264980615499</v>
      </c>
      <c r="M30" s="85">
        <v>-2585.1005012159344</v>
      </c>
      <c r="N30" s="85">
        <v>-2107.7161917760322</v>
      </c>
      <c r="O30" s="85">
        <v>-1686.1745478591831</v>
      </c>
      <c r="P30" s="85">
        <v>-1514.5800415045592</v>
      </c>
      <c r="Q30" s="85">
        <v>-2107.2225685640706</v>
      </c>
      <c r="R30" s="85">
        <v>-2001.1684863838834</v>
      </c>
      <c r="S30" s="85">
        <v>-1705.6229192412488</v>
      </c>
      <c r="T30" s="85">
        <v>-1765.2348628033542</v>
      </c>
      <c r="U30" s="85">
        <v>-1741.6962965219973</v>
      </c>
      <c r="V30" s="85">
        <v>-1439.3249535983784</v>
      </c>
      <c r="W30" s="85">
        <v>-1365.4324472629971</v>
      </c>
      <c r="X30" s="85">
        <v>-1192.061516039915</v>
      </c>
      <c r="Y30" s="85">
        <v>-362.23424858021616</v>
      </c>
      <c r="Z30" s="85">
        <v>-291.35002758496069</v>
      </c>
      <c r="AA30" s="85">
        <v>-276.25133596738453</v>
      </c>
      <c r="AB30" s="85">
        <v>-923.92359156290581</v>
      </c>
      <c r="AC30" s="85">
        <v>-907.11508651610313</v>
      </c>
      <c r="AD30" s="85">
        <v>-856.2330889123815</v>
      </c>
      <c r="AE30" s="85">
        <v>-768.42226727298771</v>
      </c>
      <c r="AF30" s="85">
        <v>-645.31282693583205</v>
      </c>
      <c r="AG30" s="85">
        <v>-608.25682473651727</v>
      </c>
      <c r="AH30" s="85">
        <v>-480.4708680123826</v>
      </c>
      <c r="AI30" s="85">
        <v>-334.90160829554139</v>
      </c>
      <c r="AJ30" s="93">
        <v>-324.36834198237625</v>
      </c>
    </row>
    <row r="31" spans="1:36">
      <c r="A31" s="167"/>
      <c r="B31" s="166"/>
      <c r="C31" s="166"/>
      <c r="D31" s="84" t="s">
        <v>625</v>
      </c>
      <c r="E31" s="85">
        <v>3257.409839178747</v>
      </c>
      <c r="F31" s="85">
        <v>3304.8013009627457</v>
      </c>
      <c r="G31" s="85">
        <v>3321.9241862295021</v>
      </c>
      <c r="H31" s="85">
        <v>3332.5356572720839</v>
      </c>
      <c r="I31" s="85">
        <v>3392.6480239915791</v>
      </c>
      <c r="J31" s="85">
        <v>3225.4724653298517</v>
      </c>
      <c r="K31" s="85">
        <v>3288.285391007742</v>
      </c>
      <c r="L31" s="85">
        <v>3183.0630122486668</v>
      </c>
      <c r="M31" s="85">
        <v>3141.3639238323985</v>
      </c>
      <c r="N31" s="85">
        <v>2986.4898577402546</v>
      </c>
      <c r="O31" s="85">
        <v>2787.2991658379433</v>
      </c>
      <c r="P31" s="85">
        <v>2747.0288831149978</v>
      </c>
      <c r="Q31" s="85">
        <v>2707.5048035755817</v>
      </c>
      <c r="R31" s="85">
        <v>2682.1550563946121</v>
      </c>
      <c r="S31" s="85">
        <v>2738.8871887316486</v>
      </c>
      <c r="T31" s="85">
        <v>2710.6474197148023</v>
      </c>
      <c r="U31" s="85">
        <v>2638.6219640749964</v>
      </c>
      <c r="V31" s="85">
        <v>2349.9788335917897</v>
      </c>
      <c r="W31" s="85">
        <v>2141.6908689004867</v>
      </c>
      <c r="X31" s="85">
        <v>2217.1825342503057</v>
      </c>
      <c r="Y31" s="85">
        <v>2400.9288858508094</v>
      </c>
      <c r="Z31" s="85">
        <v>2101.0606960243294</v>
      </c>
      <c r="AA31" s="85">
        <v>2163.1398053912385</v>
      </c>
      <c r="AB31" s="85">
        <v>2228.6874598192717</v>
      </c>
      <c r="AC31" s="85">
        <v>2041.2435277912455</v>
      </c>
      <c r="AD31" s="85">
        <v>2326.8980833857272</v>
      </c>
      <c r="AE31" s="85">
        <v>2385.8848670941829</v>
      </c>
      <c r="AF31" s="85">
        <v>2419.3264394727676</v>
      </c>
      <c r="AG31" s="85">
        <v>2534.1644512715757</v>
      </c>
      <c r="AH31" s="85">
        <v>2643.7793307216839</v>
      </c>
      <c r="AI31" s="85">
        <v>2741.5561877058458</v>
      </c>
      <c r="AJ31" s="93">
        <v>2963.1684189465605</v>
      </c>
    </row>
    <row r="32" spans="1:36" s="59" customFormat="1" ht="15" thickBot="1">
      <c r="A32" s="86"/>
      <c r="B32" s="87"/>
      <c r="C32" s="88"/>
      <c r="D32" s="87"/>
      <c r="E32" s="87"/>
      <c r="F32" s="87"/>
      <c r="G32" s="87"/>
      <c r="H32" s="87"/>
      <c r="I32" s="87"/>
      <c r="J32" s="87"/>
      <c r="K32" s="87"/>
      <c r="L32" s="87"/>
      <c r="M32" s="87"/>
      <c r="N32" s="87"/>
      <c r="O32" s="87"/>
      <c r="P32" s="87"/>
      <c r="Q32" s="87"/>
      <c r="R32" s="87"/>
      <c r="S32" s="87"/>
      <c r="T32" s="87"/>
      <c r="U32" s="87"/>
      <c r="V32" s="87"/>
      <c r="W32" s="87"/>
      <c r="X32" s="87"/>
      <c r="Y32" s="87"/>
      <c r="Z32" s="87"/>
      <c r="AA32" s="87"/>
      <c r="AB32" s="87"/>
      <c r="AC32" s="87"/>
      <c r="AD32" s="87"/>
      <c r="AE32" s="87"/>
      <c r="AF32" s="87"/>
      <c r="AG32" s="87"/>
      <c r="AH32" s="87"/>
      <c r="AI32" s="87"/>
      <c r="AJ32" s="94"/>
    </row>
    <row r="33" spans="1:36" ht="15" thickBot="1"/>
    <row r="34" spans="1:36" s="76" customFormat="1">
      <c r="A34" s="95" t="s">
        <v>687</v>
      </c>
      <c r="B34" s="74"/>
      <c r="C34" s="74"/>
      <c r="D34" s="74"/>
      <c r="E34" s="75" t="s">
        <v>633</v>
      </c>
      <c r="F34" s="75" t="s">
        <v>634</v>
      </c>
      <c r="G34" s="75" t="s">
        <v>635</v>
      </c>
      <c r="H34" s="75" t="s">
        <v>636</v>
      </c>
      <c r="I34" s="75" t="s">
        <v>637</v>
      </c>
      <c r="J34" s="75" t="s">
        <v>638</v>
      </c>
      <c r="K34" s="75" t="s">
        <v>639</v>
      </c>
      <c r="L34" s="75" t="s">
        <v>640</v>
      </c>
      <c r="M34" s="75" t="s">
        <v>641</v>
      </c>
      <c r="N34" s="75" t="s">
        <v>642</v>
      </c>
      <c r="O34" s="75" t="s">
        <v>643</v>
      </c>
      <c r="P34" s="75" t="s">
        <v>644</v>
      </c>
      <c r="Q34" s="75" t="s">
        <v>645</v>
      </c>
      <c r="R34" s="75" t="s">
        <v>646</v>
      </c>
      <c r="S34" s="75" t="s">
        <v>647</v>
      </c>
      <c r="T34" s="75" t="s">
        <v>648</v>
      </c>
      <c r="U34" s="75" t="s">
        <v>649</v>
      </c>
      <c r="V34" s="75" t="s">
        <v>650</v>
      </c>
      <c r="W34" s="75" t="s">
        <v>651</v>
      </c>
      <c r="X34" s="75" t="s">
        <v>652</v>
      </c>
      <c r="Y34" s="75" t="s">
        <v>43</v>
      </c>
      <c r="Z34" s="75" t="s">
        <v>44</v>
      </c>
      <c r="AA34" s="75" t="s">
        <v>45</v>
      </c>
      <c r="AB34" s="75" t="s">
        <v>46</v>
      </c>
      <c r="AC34" s="75" t="s">
        <v>47</v>
      </c>
      <c r="AD34" s="75" t="s">
        <v>48</v>
      </c>
      <c r="AE34" s="75" t="s">
        <v>49</v>
      </c>
      <c r="AF34" s="75" t="s">
        <v>50</v>
      </c>
      <c r="AG34" s="75" t="s">
        <v>51</v>
      </c>
      <c r="AH34" s="75" t="s">
        <v>52</v>
      </c>
      <c r="AI34" s="75" t="s">
        <v>653</v>
      </c>
      <c r="AJ34" s="75" t="s">
        <v>654</v>
      </c>
    </row>
    <row r="35" spans="1:36">
      <c r="A35" s="37"/>
      <c r="B35" t="s">
        <v>656</v>
      </c>
      <c r="D35" t="s">
        <v>187</v>
      </c>
      <c r="E35" s="81">
        <v>23527.110822863462</v>
      </c>
      <c r="F35" s="81">
        <v>23783.216862757345</v>
      </c>
      <c r="G35" s="81">
        <v>22654.925230996858</v>
      </c>
      <c r="H35" s="81">
        <v>22588.053025858921</v>
      </c>
      <c r="I35" s="81">
        <v>23172.145014038764</v>
      </c>
      <c r="J35" s="81">
        <v>23169.704460460322</v>
      </c>
      <c r="K35" s="81">
        <v>22452.33481673084</v>
      </c>
      <c r="L35" s="81">
        <v>21853.959061449961</v>
      </c>
      <c r="M35" s="81">
        <v>22392.482818337292</v>
      </c>
      <c r="N35" s="81">
        <v>21448.51701707179</v>
      </c>
      <c r="O35" s="81">
        <v>21653.171511430221</v>
      </c>
      <c r="P35" s="81">
        <v>21612.329458689837</v>
      </c>
      <c r="Q35" s="81">
        <v>20910.965570252418</v>
      </c>
      <c r="R35" s="81">
        <v>19773.04121813082</v>
      </c>
      <c r="S35" s="81">
        <v>19515.372755963199</v>
      </c>
      <c r="T35" s="81">
        <v>18932.734633296332</v>
      </c>
      <c r="U35" s="81">
        <v>19122.498281393553</v>
      </c>
      <c r="V35" s="81">
        <v>19187.907686857146</v>
      </c>
      <c r="W35" s="81">
        <v>19342.415200493968</v>
      </c>
      <c r="X35" s="81">
        <v>13784.902849701386</v>
      </c>
      <c r="Y35" s="81">
        <v>15956.983576860704</v>
      </c>
      <c r="Z35" s="81">
        <v>15566.994219183227</v>
      </c>
      <c r="AA35" s="81">
        <v>14601.462997612238</v>
      </c>
      <c r="AB35" s="81">
        <v>14343.865113172751</v>
      </c>
      <c r="AC35" s="81">
        <v>13812.292855263227</v>
      </c>
      <c r="AD35" s="81">
        <v>13839.837528157674</v>
      </c>
      <c r="AE35" s="81">
        <v>13668.584189976864</v>
      </c>
      <c r="AF35" s="81">
        <v>13797.838899408705</v>
      </c>
      <c r="AG35" s="81">
        <v>14100.982778105672</v>
      </c>
      <c r="AH35" s="81">
        <v>13894.027409712551</v>
      </c>
      <c r="AI35" s="81">
        <v>13317.531255043712</v>
      </c>
      <c r="AJ35" s="81">
        <v>13994.970620409678</v>
      </c>
    </row>
    <row r="36" spans="1:36">
      <c r="A36" s="37"/>
      <c r="D36" t="s">
        <v>188</v>
      </c>
      <c r="E36" s="11">
        <f>E24-E35</f>
        <v>25505.242393988439</v>
      </c>
      <c r="F36" s="11">
        <f t="shared" ref="F36:AJ36" si="3">F24-F35</f>
        <v>24550.627221451588</v>
      </c>
      <c r="G36" s="11">
        <f t="shared" si="3"/>
        <v>25572.180794076005</v>
      </c>
      <c r="H36" s="11">
        <f t="shared" si="3"/>
        <v>24737.00041128102</v>
      </c>
      <c r="I36" s="11">
        <f t="shared" si="3"/>
        <v>27626.455765129849</v>
      </c>
      <c r="J36" s="11">
        <f t="shared" si="3"/>
        <v>29269.47107133417</v>
      </c>
      <c r="K36" s="11">
        <f t="shared" si="3"/>
        <v>28764.099021160615</v>
      </c>
      <c r="L36" s="11">
        <f t="shared" si="3"/>
        <v>26147.423348397017</v>
      </c>
      <c r="M36" s="11">
        <f t="shared" si="3"/>
        <v>27298.150393012544</v>
      </c>
      <c r="N36" s="11">
        <f t="shared" si="3"/>
        <v>26464.347211979664</v>
      </c>
      <c r="O36" s="11">
        <f t="shared" si="3"/>
        <v>27665.218528521364</v>
      </c>
      <c r="P36" s="11">
        <f t="shared" si="3"/>
        <v>26297.982652074763</v>
      </c>
      <c r="Q36" s="11">
        <f t="shared" si="3"/>
        <v>26178.796996117089</v>
      </c>
      <c r="R36" s="11">
        <f t="shared" si="3"/>
        <v>26098.51337959095</v>
      </c>
      <c r="S36" s="11">
        <f t="shared" si="3"/>
        <v>27123.471456776748</v>
      </c>
      <c r="T36" s="11">
        <f t="shared" si="3"/>
        <v>26525.021888577878</v>
      </c>
      <c r="U36" s="11">
        <f t="shared" si="3"/>
        <v>25805.62397429402</v>
      </c>
      <c r="V36" s="11">
        <f t="shared" si="3"/>
        <v>24281.926142402957</v>
      </c>
      <c r="W36" s="11">
        <f t="shared" si="3"/>
        <v>24918.00055019572</v>
      </c>
      <c r="X36" s="11">
        <f t="shared" si="3"/>
        <v>19005.414430351106</v>
      </c>
      <c r="Y36" s="11">
        <f t="shared" si="3"/>
        <v>21665.68904536901</v>
      </c>
      <c r="Z36" s="11">
        <f t="shared" si="3"/>
        <v>21128.444136929491</v>
      </c>
      <c r="AA36" s="11">
        <f t="shared" si="3"/>
        <v>19393.174085092076</v>
      </c>
      <c r="AB36" s="11">
        <f t="shared" si="3"/>
        <v>20074.994939084143</v>
      </c>
      <c r="AC36" s="11">
        <f t="shared" si="3"/>
        <v>20393.308470268596</v>
      </c>
      <c r="AD36" s="11">
        <f t="shared" si="3"/>
        <v>20459.262932015692</v>
      </c>
      <c r="AE36" s="11">
        <f t="shared" si="3"/>
        <v>20994.467382051087</v>
      </c>
      <c r="AF36" s="11">
        <f t="shared" si="3"/>
        <v>20933.562379680312</v>
      </c>
      <c r="AG36" s="11">
        <f t="shared" si="3"/>
        <v>21242.315698004611</v>
      </c>
      <c r="AH36" s="11">
        <f t="shared" si="3"/>
        <v>19935.567974203499</v>
      </c>
      <c r="AI36" s="11">
        <f t="shared" si="3"/>
        <v>18380.177281701759</v>
      </c>
      <c r="AJ36" s="11">
        <f t="shared" si="3"/>
        <v>18182.54868883489</v>
      </c>
    </row>
    <row r="37" spans="1:36">
      <c r="A37" s="37"/>
      <c r="D37" t="str">
        <f>D27</f>
        <v>International shipping</v>
      </c>
      <c r="E37" s="24">
        <f t="shared" ref="E37:AJ37" si="4">E27</f>
        <v>13406.693650157529</v>
      </c>
      <c r="F37" s="24">
        <f t="shared" si="4"/>
        <v>13549.449999999999</v>
      </c>
      <c r="G37" s="24">
        <f t="shared" si="4"/>
        <v>13395.086400000002</v>
      </c>
      <c r="H37" s="24">
        <f t="shared" si="4"/>
        <v>13922.921199999999</v>
      </c>
      <c r="I37" s="24">
        <f t="shared" si="4"/>
        <v>14326.892590425245</v>
      </c>
      <c r="J37" s="24">
        <f t="shared" si="4"/>
        <v>13060.48485552375</v>
      </c>
      <c r="K37" s="24">
        <f t="shared" si="4"/>
        <v>15991.074795303875</v>
      </c>
      <c r="L37" s="24">
        <f t="shared" si="4"/>
        <v>17826.672348860517</v>
      </c>
      <c r="M37" s="24">
        <f t="shared" si="4"/>
        <v>18672.822413630798</v>
      </c>
      <c r="N37" s="24">
        <f t="shared" si="4"/>
        <v>15062.134471021775</v>
      </c>
      <c r="O37" s="24">
        <f t="shared" si="4"/>
        <v>16314.46477417317</v>
      </c>
      <c r="P37" s="24">
        <f t="shared" si="4"/>
        <v>16427.459357158979</v>
      </c>
      <c r="Q37" s="24">
        <f t="shared" si="4"/>
        <v>23035.619574819717</v>
      </c>
      <c r="R37" s="24">
        <f t="shared" si="4"/>
        <v>23373.993451002465</v>
      </c>
      <c r="S37" s="24">
        <f t="shared" si="4"/>
        <v>24674.300459690181</v>
      </c>
      <c r="T37" s="24">
        <f t="shared" si="4"/>
        <v>25397.18710577154</v>
      </c>
      <c r="U37" s="24">
        <f t="shared" si="4"/>
        <v>27766.654734303807</v>
      </c>
      <c r="V37" s="24">
        <f t="shared" si="4"/>
        <v>30964.475904034014</v>
      </c>
      <c r="W37" s="24">
        <f t="shared" si="4"/>
        <v>31482.4320529</v>
      </c>
      <c r="X37" s="24">
        <f t="shared" si="4"/>
        <v>23065.252847643362</v>
      </c>
      <c r="Y37" s="24">
        <f t="shared" si="4"/>
        <v>25057.447540636003</v>
      </c>
      <c r="Z37" s="24">
        <f t="shared" si="4"/>
        <v>22280.594732147998</v>
      </c>
      <c r="AA37" s="24">
        <f t="shared" si="4"/>
        <v>19951.133801315358</v>
      </c>
      <c r="AB37" s="24">
        <f t="shared" si="4"/>
        <v>20301.007075796002</v>
      </c>
      <c r="AC37" s="24">
        <f t="shared" si="4"/>
        <v>17714.28177768</v>
      </c>
      <c r="AD37" s="24">
        <f t="shared" si="4"/>
        <v>19006.782270040003</v>
      </c>
      <c r="AE37" s="24">
        <f t="shared" si="4"/>
        <v>21810.423465509397</v>
      </c>
      <c r="AF37" s="24">
        <f t="shared" si="4"/>
        <v>24623.274697519406</v>
      </c>
      <c r="AG37" s="24">
        <f t="shared" si="4"/>
        <v>30503.708051424393</v>
      </c>
      <c r="AH37" s="24">
        <f t="shared" si="4"/>
        <v>26934.036469227005</v>
      </c>
      <c r="AI37" s="24">
        <f t="shared" si="4"/>
        <v>20615.748084038998</v>
      </c>
      <c r="AJ37" s="24">
        <f t="shared" si="4"/>
        <v>25739.794626701401</v>
      </c>
    </row>
    <row r="38" spans="1:36">
      <c r="A38" s="37"/>
      <c r="D38" t="str">
        <f>D23</f>
        <v>Domestic transport</v>
      </c>
      <c r="E38" s="24">
        <f t="shared" ref="E38:AJ38" si="5">E23</f>
        <v>20925.485743166373</v>
      </c>
      <c r="F38" s="24">
        <f t="shared" si="5"/>
        <v>21103.851340280413</v>
      </c>
      <c r="G38" s="24">
        <f t="shared" si="5"/>
        <v>21858.530901974704</v>
      </c>
      <c r="H38" s="24">
        <f t="shared" si="5"/>
        <v>22357.426122933797</v>
      </c>
      <c r="I38" s="24">
        <f t="shared" si="5"/>
        <v>22855.479429715244</v>
      </c>
      <c r="J38" s="24">
        <f t="shared" si="5"/>
        <v>22938.812637140414</v>
      </c>
      <c r="K38" s="24">
        <f t="shared" si="5"/>
        <v>23366.850627777898</v>
      </c>
      <c r="L38" s="24">
        <f t="shared" si="5"/>
        <v>23583.570525664087</v>
      </c>
      <c r="M38" s="24">
        <f t="shared" si="5"/>
        <v>24246.306822302551</v>
      </c>
      <c r="N38" s="24">
        <f t="shared" si="5"/>
        <v>24567.847343063382</v>
      </c>
      <c r="O38" s="24">
        <f t="shared" si="5"/>
        <v>24986.734137165877</v>
      </c>
      <c r="P38" s="24">
        <f t="shared" si="5"/>
        <v>25544.207478143409</v>
      </c>
      <c r="Q38" s="24">
        <f t="shared" si="5"/>
        <v>25860.794592285522</v>
      </c>
      <c r="R38" s="24">
        <f t="shared" si="5"/>
        <v>26447.424536822036</v>
      </c>
      <c r="S38" s="24">
        <f t="shared" si="5"/>
        <v>27531.53812167346</v>
      </c>
      <c r="T38" s="24">
        <f t="shared" si="5"/>
        <v>26739.818791255089</v>
      </c>
      <c r="U38" s="24">
        <f t="shared" si="5"/>
        <v>27338.930154409929</v>
      </c>
      <c r="V38" s="24">
        <f t="shared" si="5"/>
        <v>28192.381405333323</v>
      </c>
      <c r="W38" s="24">
        <f t="shared" si="5"/>
        <v>28273.84095609932</v>
      </c>
      <c r="X38" s="24">
        <f t="shared" si="5"/>
        <v>27497.337028334474</v>
      </c>
      <c r="Y38" s="24">
        <f t="shared" si="5"/>
        <v>26707.87288541317</v>
      </c>
      <c r="Z38" s="24">
        <f t="shared" si="5"/>
        <v>26304.236374868426</v>
      </c>
      <c r="AA38" s="24">
        <f t="shared" si="5"/>
        <v>25483.099715363758</v>
      </c>
      <c r="AB38" s="24">
        <f t="shared" si="5"/>
        <v>24995.688634664009</v>
      </c>
      <c r="AC38" s="24">
        <f t="shared" si="5"/>
        <v>25243.297044399405</v>
      </c>
      <c r="AD38" s="24">
        <f t="shared" si="5"/>
        <v>26918.585538819629</v>
      </c>
      <c r="AE38" s="24">
        <f t="shared" si="5"/>
        <v>26633.733597645711</v>
      </c>
      <c r="AF38" s="24">
        <f t="shared" si="5"/>
        <v>26058.429829705903</v>
      </c>
      <c r="AG38" s="24">
        <f t="shared" si="5"/>
        <v>26232.44164923982</v>
      </c>
      <c r="AH38" s="24">
        <f t="shared" si="5"/>
        <v>25993.745764162417</v>
      </c>
      <c r="AI38" s="24">
        <f t="shared" si="5"/>
        <v>21671.979623383395</v>
      </c>
      <c r="AJ38" s="24">
        <f t="shared" si="5"/>
        <v>23860.73063673342</v>
      </c>
    </row>
    <row r="39" spans="1:36">
      <c r="A39" s="37"/>
      <c r="D39" t="str">
        <f>D28</f>
        <v>Energy supply</v>
      </c>
      <c r="E39" s="24">
        <f t="shared" ref="E39:AJ40" si="6">E28</f>
        <v>31104.817518257372</v>
      </c>
      <c r="F39" s="24">
        <f t="shared" si="6"/>
        <v>31369.195722076758</v>
      </c>
      <c r="G39" s="24">
        <f t="shared" si="6"/>
        <v>30292.392901169715</v>
      </c>
      <c r="H39" s="24">
        <f t="shared" si="6"/>
        <v>29608.002182552813</v>
      </c>
      <c r="I39" s="24">
        <f t="shared" si="6"/>
        <v>30614.964592874981</v>
      </c>
      <c r="J39" s="24">
        <f t="shared" si="6"/>
        <v>30225.605972030498</v>
      </c>
      <c r="K39" s="24">
        <f t="shared" si="6"/>
        <v>29564.820537018961</v>
      </c>
      <c r="L39" s="24">
        <f t="shared" si="6"/>
        <v>28466.384406107445</v>
      </c>
      <c r="M39" s="24">
        <f t="shared" si="6"/>
        <v>31345.219258437261</v>
      </c>
      <c r="N39" s="24">
        <f t="shared" si="6"/>
        <v>27663.32149386486</v>
      </c>
      <c r="O39" s="24">
        <f t="shared" si="6"/>
        <v>29434.780910970814</v>
      </c>
      <c r="P39" s="24">
        <f t="shared" si="6"/>
        <v>27073.576420921348</v>
      </c>
      <c r="Q39" s="24">
        <f t="shared" si="6"/>
        <v>28525.528974483201</v>
      </c>
      <c r="R39" s="24">
        <f t="shared" si="6"/>
        <v>29621.554820430862</v>
      </c>
      <c r="S39" s="24">
        <f t="shared" si="6"/>
        <v>30057.55346671076</v>
      </c>
      <c r="T39" s="24">
        <f t="shared" si="6"/>
        <v>29813.803905793029</v>
      </c>
      <c r="U39" s="24">
        <f t="shared" si="6"/>
        <v>28724.576441480323</v>
      </c>
      <c r="V39" s="24">
        <f t="shared" si="6"/>
        <v>28015.798368683736</v>
      </c>
      <c r="W39" s="24">
        <f t="shared" si="6"/>
        <v>25881.544138993646</v>
      </c>
      <c r="X39" s="24">
        <f t="shared" si="6"/>
        <v>26360.424111527394</v>
      </c>
      <c r="Y39" s="24">
        <f t="shared" si="6"/>
        <v>26969.068942056958</v>
      </c>
      <c r="Z39" s="24">
        <f t="shared" si="6"/>
        <v>23484.610359093644</v>
      </c>
      <c r="AA39" s="24">
        <f t="shared" si="6"/>
        <v>23300.03013459429</v>
      </c>
      <c r="AB39" s="24">
        <f t="shared" si="6"/>
        <v>21845.148851888469</v>
      </c>
      <c r="AC39" s="24">
        <f t="shared" si="6"/>
        <v>20827.427961426125</v>
      </c>
      <c r="AD39" s="24">
        <f t="shared" si="6"/>
        <v>21573.198085510987</v>
      </c>
      <c r="AE39" s="24">
        <f t="shared" si="6"/>
        <v>20247.977644633022</v>
      </c>
      <c r="AF39" s="24">
        <f t="shared" si="6"/>
        <v>20404.170967797294</v>
      </c>
      <c r="AG39" s="24">
        <f t="shared" si="6"/>
        <v>20361.257896873758</v>
      </c>
      <c r="AH39" s="24">
        <f t="shared" si="6"/>
        <v>21683.541186254861</v>
      </c>
      <c r="AI39" s="24">
        <f t="shared" si="6"/>
        <v>19659.137963102741</v>
      </c>
      <c r="AJ39" s="24">
        <f t="shared" si="6"/>
        <v>18849.393864453057</v>
      </c>
    </row>
    <row r="40" spans="1:36">
      <c r="A40" s="37"/>
      <c r="D40" t="str">
        <f>D29</f>
        <v>Residential and commercial</v>
      </c>
      <c r="E40" s="24">
        <f t="shared" si="6"/>
        <v>25091.973919760851</v>
      </c>
      <c r="F40" s="24">
        <f t="shared" si="6"/>
        <v>27995.305324230765</v>
      </c>
      <c r="G40" s="24">
        <f t="shared" si="6"/>
        <v>27788.817106425053</v>
      </c>
      <c r="H40" s="24">
        <f t="shared" si="6"/>
        <v>27901.664948780402</v>
      </c>
      <c r="I40" s="24">
        <f t="shared" si="6"/>
        <v>27441.64802242109</v>
      </c>
      <c r="J40" s="24">
        <f t="shared" si="6"/>
        <v>28230.395332673877</v>
      </c>
      <c r="K40" s="24">
        <f t="shared" si="6"/>
        <v>33454.769386318447</v>
      </c>
      <c r="L40" s="24">
        <f t="shared" si="6"/>
        <v>29215.963404410169</v>
      </c>
      <c r="M40" s="24">
        <f t="shared" si="6"/>
        <v>29563.145579469983</v>
      </c>
      <c r="N40" s="24">
        <f t="shared" si="6"/>
        <v>28675.746637867669</v>
      </c>
      <c r="O40" s="24">
        <f t="shared" si="6"/>
        <v>27348.478152898482</v>
      </c>
      <c r="P40" s="24">
        <f t="shared" si="6"/>
        <v>29688.68138387665</v>
      </c>
      <c r="Q40" s="24">
        <f t="shared" si="6"/>
        <v>29005.898354350509</v>
      </c>
      <c r="R40" s="24">
        <f t="shared" si="6"/>
        <v>29590.447676087046</v>
      </c>
      <c r="S40" s="24">
        <f t="shared" si="6"/>
        <v>28077.843216764806</v>
      </c>
      <c r="T40" s="24">
        <f t="shared" si="6"/>
        <v>27590.980916923123</v>
      </c>
      <c r="U40" s="24">
        <f t="shared" si="6"/>
        <v>26209.548162072726</v>
      </c>
      <c r="V40" s="24">
        <f t="shared" si="6"/>
        <v>24142.450207320246</v>
      </c>
      <c r="W40" s="24">
        <f t="shared" si="6"/>
        <v>25899.158865648729</v>
      </c>
      <c r="X40" s="24">
        <f t="shared" si="6"/>
        <v>25067.29252407698</v>
      </c>
      <c r="Y40" s="24">
        <f t="shared" si="6"/>
        <v>27584.02401718386</v>
      </c>
      <c r="Z40" s="24">
        <f t="shared" si="6"/>
        <v>22539.792135499287</v>
      </c>
      <c r="AA40" s="24">
        <f t="shared" si="6"/>
        <v>23587.538914406592</v>
      </c>
      <c r="AB40" s="24">
        <f t="shared" si="6"/>
        <v>25504.171894074469</v>
      </c>
      <c r="AC40" s="24">
        <f t="shared" si="6"/>
        <v>21087.971692811465</v>
      </c>
      <c r="AD40" s="24">
        <f t="shared" si="6"/>
        <v>22454.93018678209</v>
      </c>
      <c r="AE40" s="24">
        <f t="shared" si="6"/>
        <v>22293.970106720924</v>
      </c>
      <c r="AF40" s="24">
        <f t="shared" si="6"/>
        <v>22054.030065977364</v>
      </c>
      <c r="AG40" s="24">
        <f t="shared" si="6"/>
        <v>22093.770502486725</v>
      </c>
      <c r="AH40" s="24">
        <f t="shared" si="6"/>
        <v>21327.816163525946</v>
      </c>
      <c r="AI40" s="24">
        <f t="shared" si="6"/>
        <v>20665.877712728725</v>
      </c>
      <c r="AJ40" s="24">
        <f t="shared" si="6"/>
        <v>22435.907453217071</v>
      </c>
    </row>
    <row r="41" spans="1:36">
      <c r="A41" s="37"/>
      <c r="D41" t="str">
        <f>D22</f>
        <v>Agriculture</v>
      </c>
      <c r="E41" s="24">
        <f t="shared" ref="E41:AJ41" si="7">E22</f>
        <v>11636.192649543105</v>
      </c>
      <c r="F41" s="24">
        <f t="shared" si="7"/>
        <v>11525.268716028402</v>
      </c>
      <c r="G41" s="24">
        <f t="shared" si="7"/>
        <v>11519.921344982644</v>
      </c>
      <c r="H41" s="24">
        <f t="shared" si="7"/>
        <v>11658.594995411651</v>
      </c>
      <c r="I41" s="24">
        <f t="shared" si="7"/>
        <v>11548.302010184618</v>
      </c>
      <c r="J41" s="24">
        <f t="shared" si="7"/>
        <v>11754.723379877656</v>
      </c>
      <c r="K41" s="24">
        <f t="shared" si="7"/>
        <v>11669.92699254394</v>
      </c>
      <c r="L41" s="24">
        <f t="shared" si="7"/>
        <v>11657.979213493976</v>
      </c>
      <c r="M41" s="24">
        <f t="shared" si="7"/>
        <v>11467.216610607536</v>
      </c>
      <c r="N41" s="24">
        <f t="shared" si="7"/>
        <v>11646.425924053576</v>
      </c>
      <c r="O41" s="24">
        <f t="shared" si="7"/>
        <v>10855.582642053359</v>
      </c>
      <c r="P41" s="24">
        <f t="shared" si="7"/>
        <v>10657.185074483041</v>
      </c>
      <c r="Q41" s="24">
        <f t="shared" si="7"/>
        <v>10517.459723703001</v>
      </c>
      <c r="R41" s="24">
        <f t="shared" si="7"/>
        <v>10149.453264869422</v>
      </c>
      <c r="S41" s="24">
        <f t="shared" si="7"/>
        <v>10072.07216308271</v>
      </c>
      <c r="T41" s="24">
        <f t="shared" si="7"/>
        <v>9878.1315677193106</v>
      </c>
      <c r="U41" s="24">
        <f t="shared" si="7"/>
        <v>9666.1231009626754</v>
      </c>
      <c r="V41" s="24">
        <f t="shared" si="7"/>
        <v>9783.6168316363255</v>
      </c>
      <c r="W41" s="24">
        <f t="shared" si="7"/>
        <v>9646.152804456071</v>
      </c>
      <c r="X41" s="24">
        <f t="shared" si="7"/>
        <v>9754.6055846792206</v>
      </c>
      <c r="Y41" s="24">
        <f t="shared" si="7"/>
        <v>9716.8660544189916</v>
      </c>
      <c r="Z41" s="24">
        <f t="shared" si="7"/>
        <v>9643.0243024560605</v>
      </c>
      <c r="AA41" s="24">
        <f t="shared" si="7"/>
        <v>9579.4947635112112</v>
      </c>
      <c r="AB41" s="24">
        <f t="shared" si="7"/>
        <v>9579.7122498877961</v>
      </c>
      <c r="AC41" s="24">
        <f t="shared" si="7"/>
        <v>9708.1973812775577</v>
      </c>
      <c r="AD41" s="24">
        <f t="shared" si="7"/>
        <v>9715.1845333469955</v>
      </c>
      <c r="AE41" s="24">
        <f t="shared" si="7"/>
        <v>9601.7125169684459</v>
      </c>
      <c r="AF41" s="24">
        <f t="shared" si="7"/>
        <v>9653.1448857820142</v>
      </c>
      <c r="AG41" s="24">
        <f t="shared" si="7"/>
        <v>9533.0857625478966</v>
      </c>
      <c r="AH41" s="24">
        <f t="shared" si="7"/>
        <v>9559.9212815159426</v>
      </c>
      <c r="AI41" s="24">
        <f t="shared" si="7"/>
        <v>9516.1030091229841</v>
      </c>
      <c r="AJ41" s="24">
        <f t="shared" si="7"/>
        <v>9414.1865437005126</v>
      </c>
    </row>
    <row r="42" spans="1:36">
      <c r="A42" s="37"/>
      <c r="D42" t="str">
        <f>D26</f>
        <v>International Aviation</v>
      </c>
      <c r="E42" s="24">
        <f t="shared" ref="E42:AJ42" si="8">E26</f>
        <v>3149.0012414810903</v>
      </c>
      <c r="F42" s="24">
        <f t="shared" si="8"/>
        <v>2520.2872873973092</v>
      </c>
      <c r="G42" s="24">
        <f t="shared" si="8"/>
        <v>2531.8040555907801</v>
      </c>
      <c r="H42" s="24">
        <f t="shared" si="8"/>
        <v>2547.0581737842544</v>
      </c>
      <c r="I42" s="24">
        <f t="shared" si="8"/>
        <v>2563.1984949284806</v>
      </c>
      <c r="J42" s="24">
        <f t="shared" si="8"/>
        <v>2928.7372347785317</v>
      </c>
      <c r="K42" s="24">
        <f t="shared" si="8"/>
        <v>3389.9869562429276</v>
      </c>
      <c r="L42" s="24">
        <f t="shared" si="8"/>
        <v>3654.0561197568813</v>
      </c>
      <c r="M42" s="24">
        <f t="shared" si="8"/>
        <v>4126.8743624424105</v>
      </c>
      <c r="N42" s="24">
        <f t="shared" si="8"/>
        <v>4652.6726867222642</v>
      </c>
      <c r="O42" s="24">
        <f t="shared" si="8"/>
        <v>4727.2042707805158</v>
      </c>
      <c r="P42" s="24">
        <f t="shared" si="8"/>
        <v>4275.8436871554277</v>
      </c>
      <c r="Q42" s="24">
        <f t="shared" si="8"/>
        <v>3560.7452861046118</v>
      </c>
      <c r="R42" s="24">
        <f t="shared" si="8"/>
        <v>3877.3889517643943</v>
      </c>
      <c r="S42" s="24">
        <f t="shared" si="8"/>
        <v>3778.8875472552477</v>
      </c>
      <c r="T42" s="24">
        <f t="shared" si="8"/>
        <v>3596.8351542186942</v>
      </c>
      <c r="U42" s="24">
        <f t="shared" si="8"/>
        <v>3743.1756075917206</v>
      </c>
      <c r="V42" s="24">
        <f t="shared" si="8"/>
        <v>4047.25954098489</v>
      </c>
      <c r="W42" s="24">
        <f t="shared" si="8"/>
        <v>4369.9529958902058</v>
      </c>
      <c r="X42" s="24">
        <f t="shared" si="8"/>
        <v>3983.1021581086488</v>
      </c>
      <c r="Y42" s="24">
        <f t="shared" si="8"/>
        <v>4213.0309929320692</v>
      </c>
      <c r="Z42" s="24">
        <f t="shared" si="8"/>
        <v>4475.8722108812162</v>
      </c>
      <c r="AA42" s="24">
        <f t="shared" si="8"/>
        <v>4121.2779770990292</v>
      </c>
      <c r="AB42" s="24">
        <f t="shared" si="8"/>
        <v>3897.578294421382</v>
      </c>
      <c r="AC42" s="24">
        <f t="shared" si="8"/>
        <v>4081.9520106364948</v>
      </c>
      <c r="AD42" s="24">
        <f t="shared" si="8"/>
        <v>4426.3642505141479</v>
      </c>
      <c r="AE42" s="24">
        <f t="shared" si="8"/>
        <v>4409.7462520611452</v>
      </c>
      <c r="AF42" s="24">
        <f t="shared" si="8"/>
        <v>4834.9129069754326</v>
      </c>
      <c r="AG42" s="24">
        <f t="shared" si="8"/>
        <v>5183.0928239344375</v>
      </c>
      <c r="AH42" s="24">
        <f t="shared" si="8"/>
        <v>5214.1672189500841</v>
      </c>
      <c r="AI42" s="24">
        <f t="shared" si="8"/>
        <v>3632.9147633506172</v>
      </c>
      <c r="AJ42" s="24">
        <f t="shared" si="8"/>
        <v>4575.9209419056588</v>
      </c>
    </row>
    <row r="43" spans="1:36">
      <c r="A43" s="37"/>
      <c r="D43" t="str">
        <f>D31</f>
        <v>Other combustion</v>
      </c>
      <c r="E43" s="24">
        <f t="shared" ref="E43:AJ43" si="9">E31</f>
        <v>3257.409839178747</v>
      </c>
      <c r="F43" s="24">
        <f t="shared" si="9"/>
        <v>3304.8013009627457</v>
      </c>
      <c r="G43" s="24">
        <f t="shared" si="9"/>
        <v>3321.9241862295021</v>
      </c>
      <c r="H43" s="24">
        <f t="shared" si="9"/>
        <v>3332.5356572720839</v>
      </c>
      <c r="I43" s="24">
        <f t="shared" si="9"/>
        <v>3392.6480239915791</v>
      </c>
      <c r="J43" s="24">
        <f t="shared" si="9"/>
        <v>3225.4724653298517</v>
      </c>
      <c r="K43" s="24">
        <f t="shared" si="9"/>
        <v>3288.285391007742</v>
      </c>
      <c r="L43" s="24">
        <f t="shared" si="9"/>
        <v>3183.0630122486668</v>
      </c>
      <c r="M43" s="24">
        <f t="shared" si="9"/>
        <v>3141.3639238323985</v>
      </c>
      <c r="N43" s="24">
        <f t="shared" si="9"/>
        <v>2986.4898577402546</v>
      </c>
      <c r="O43" s="24">
        <f t="shared" si="9"/>
        <v>2787.2991658379433</v>
      </c>
      <c r="P43" s="24">
        <f t="shared" si="9"/>
        <v>2747.0288831149978</v>
      </c>
      <c r="Q43" s="24">
        <f t="shared" si="9"/>
        <v>2707.5048035755817</v>
      </c>
      <c r="R43" s="24">
        <f t="shared" si="9"/>
        <v>2682.1550563946121</v>
      </c>
      <c r="S43" s="24">
        <f t="shared" si="9"/>
        <v>2738.8871887316486</v>
      </c>
      <c r="T43" s="24">
        <f t="shared" si="9"/>
        <v>2710.6474197148023</v>
      </c>
      <c r="U43" s="24">
        <f t="shared" si="9"/>
        <v>2638.6219640749964</v>
      </c>
      <c r="V43" s="24">
        <f t="shared" si="9"/>
        <v>2349.9788335917897</v>
      </c>
      <c r="W43" s="24">
        <f t="shared" si="9"/>
        <v>2141.6908689004867</v>
      </c>
      <c r="X43" s="24">
        <f t="shared" si="9"/>
        <v>2217.1825342503057</v>
      </c>
      <c r="Y43" s="24">
        <f t="shared" si="9"/>
        <v>2400.9288858508094</v>
      </c>
      <c r="Z43" s="24">
        <f t="shared" si="9"/>
        <v>2101.0606960243294</v>
      </c>
      <c r="AA43" s="24">
        <f t="shared" si="9"/>
        <v>2163.1398053912385</v>
      </c>
      <c r="AB43" s="24">
        <f t="shared" si="9"/>
        <v>2228.6874598192717</v>
      </c>
      <c r="AC43" s="24">
        <f t="shared" si="9"/>
        <v>2041.2435277912455</v>
      </c>
      <c r="AD43" s="24">
        <f t="shared" si="9"/>
        <v>2326.8980833857272</v>
      </c>
      <c r="AE43" s="24">
        <f t="shared" si="9"/>
        <v>2385.8848670941829</v>
      </c>
      <c r="AF43" s="24">
        <f t="shared" si="9"/>
        <v>2419.3264394727676</v>
      </c>
      <c r="AG43" s="24">
        <f t="shared" si="9"/>
        <v>2534.1644512715757</v>
      </c>
      <c r="AH43" s="24">
        <f t="shared" si="9"/>
        <v>2643.7793307216839</v>
      </c>
      <c r="AI43" s="24">
        <f t="shared" si="9"/>
        <v>2741.5561877058458</v>
      </c>
      <c r="AJ43" s="24">
        <f t="shared" si="9"/>
        <v>2963.1684189465605</v>
      </c>
    </row>
    <row r="44" spans="1:36">
      <c r="A44" s="37"/>
      <c r="D44" t="str">
        <f>D25</f>
        <v>Waste</v>
      </c>
      <c r="E44" s="24">
        <f t="shared" ref="E44:AJ44" si="10">E25</f>
        <v>4796.2409334356553</v>
      </c>
      <c r="F44" s="24">
        <f t="shared" si="10"/>
        <v>4947.3147975047768</v>
      </c>
      <c r="G44" s="24">
        <f t="shared" si="10"/>
        <v>5069.0525941134047</v>
      </c>
      <c r="H44" s="24">
        <f t="shared" si="10"/>
        <v>4713.6558314971144</v>
      </c>
      <c r="I44" s="24">
        <f t="shared" si="10"/>
        <v>4793.8031860775345</v>
      </c>
      <c r="J44" s="24">
        <f t="shared" si="10"/>
        <v>4765.639184688408</v>
      </c>
      <c r="K44" s="24">
        <f t="shared" si="10"/>
        <v>4666.8671738793773</v>
      </c>
      <c r="L44" s="24">
        <f t="shared" si="10"/>
        <v>4712.3303650247844</v>
      </c>
      <c r="M44" s="24">
        <f t="shared" si="10"/>
        <v>4558.9996204137105</v>
      </c>
      <c r="N44" s="24">
        <f t="shared" si="10"/>
        <v>4280.1256502107171</v>
      </c>
      <c r="O44" s="24">
        <f t="shared" si="10"/>
        <v>4146.0631526247589</v>
      </c>
      <c r="P44" s="24">
        <f t="shared" si="10"/>
        <v>3698.0855084091354</v>
      </c>
      <c r="Q44" s="24">
        <f t="shared" si="10"/>
        <v>3708.1227607018254</v>
      </c>
      <c r="R44" s="24">
        <f t="shared" si="10"/>
        <v>3368.8975820986366</v>
      </c>
      <c r="S44" s="24">
        <f t="shared" si="10"/>
        <v>3407.1851829132111</v>
      </c>
      <c r="T44" s="24">
        <f t="shared" si="10"/>
        <v>3227.2072500154454</v>
      </c>
      <c r="U44" s="24">
        <f t="shared" si="10"/>
        <v>3209.6797606336572</v>
      </c>
      <c r="V44" s="24">
        <f t="shared" si="10"/>
        <v>3136.7313398004117</v>
      </c>
      <c r="W44" s="24">
        <f t="shared" si="10"/>
        <v>2928.103573550025</v>
      </c>
      <c r="X44" s="24">
        <f t="shared" si="10"/>
        <v>2751.3605298965485</v>
      </c>
      <c r="Y44" s="24">
        <f t="shared" si="10"/>
        <v>2642.8637212520607</v>
      </c>
      <c r="Z44" s="24">
        <f t="shared" si="10"/>
        <v>2424.8290901331652</v>
      </c>
      <c r="AA44" s="24">
        <f t="shared" si="10"/>
        <v>2335.6728546882823</v>
      </c>
      <c r="AB44" s="24">
        <f t="shared" si="10"/>
        <v>1951.4463367712037</v>
      </c>
      <c r="AC44" s="24">
        <f t="shared" si="10"/>
        <v>1765.1077700528265</v>
      </c>
      <c r="AD44" s="24">
        <f t="shared" si="10"/>
        <v>1702.4835918152428</v>
      </c>
      <c r="AE44" s="24">
        <f t="shared" si="10"/>
        <v>1593.2353077353953</v>
      </c>
      <c r="AF44" s="24">
        <f t="shared" si="10"/>
        <v>1588.7328786201376</v>
      </c>
      <c r="AG44" s="24">
        <f t="shared" si="10"/>
        <v>1486.8970663955231</v>
      </c>
      <c r="AH44" s="24">
        <f t="shared" si="10"/>
        <v>1425.31151407425</v>
      </c>
      <c r="AI44" s="24">
        <f t="shared" si="10"/>
        <v>1320.2910290696818</v>
      </c>
      <c r="AJ44" s="24">
        <f t="shared" si="10"/>
        <v>1250.8251202509696</v>
      </c>
    </row>
    <row r="45" spans="1:36" s="59" customFormat="1" ht="15" thickBot="1">
      <c r="A45" s="38"/>
      <c r="C45" s="71"/>
      <c r="D45" s="59" t="str">
        <f>A15</f>
        <v>Bel LULUCF</v>
      </c>
      <c r="E45" s="96">
        <f t="shared" ref="E45:AJ45" si="11">B15</f>
        <v>-0.47215107886739704</v>
      </c>
      <c r="F45" s="96">
        <f t="shared" si="11"/>
        <v>-3.1872001720648553E-3</v>
      </c>
      <c r="G45" s="96">
        <f t="shared" si="11"/>
        <v>0.05</v>
      </c>
      <c r="H45" s="96">
        <f t="shared" si="11"/>
        <v>1</v>
      </c>
      <c r="I45" s="96">
        <f t="shared" si="11"/>
        <v>0</v>
      </c>
      <c r="J45" s="96">
        <f t="shared" si="11"/>
        <v>0</v>
      </c>
      <c r="K45" s="96">
        <f t="shared" si="11"/>
        <v>0</v>
      </c>
      <c r="L45" s="96">
        <f t="shared" si="11"/>
        <v>0</v>
      </c>
      <c r="M45" s="96">
        <f t="shared" si="11"/>
        <v>0</v>
      </c>
      <c r="N45" s="96">
        <f t="shared" si="11"/>
        <v>0</v>
      </c>
      <c r="O45" s="96">
        <f t="shared" si="11"/>
        <v>0</v>
      </c>
      <c r="P45" s="96">
        <f t="shared" si="11"/>
        <v>0</v>
      </c>
      <c r="Q45" s="96">
        <f t="shared" si="11"/>
        <v>0</v>
      </c>
      <c r="R45" s="96">
        <f t="shared" si="11"/>
        <v>0</v>
      </c>
      <c r="S45" s="96">
        <f t="shared" si="11"/>
        <v>0</v>
      </c>
      <c r="T45" s="96">
        <f t="shared" si="11"/>
        <v>0</v>
      </c>
      <c r="U45" s="96">
        <f t="shared" si="11"/>
        <v>0</v>
      </c>
      <c r="V45" s="96">
        <f t="shared" si="11"/>
        <v>0</v>
      </c>
      <c r="W45" s="96">
        <f t="shared" si="11"/>
        <v>0</v>
      </c>
      <c r="X45" s="96">
        <f t="shared" si="11"/>
        <v>0</v>
      </c>
      <c r="Y45" s="96">
        <f t="shared" si="11"/>
        <v>0</v>
      </c>
      <c r="Z45" s="96">
        <f t="shared" si="11"/>
        <v>0</v>
      </c>
      <c r="AA45" s="96">
        <f t="shared" si="11"/>
        <v>0</v>
      </c>
      <c r="AB45" s="96">
        <f t="shared" si="11"/>
        <v>0</v>
      </c>
      <c r="AC45" s="96">
        <f t="shared" si="11"/>
        <v>0</v>
      </c>
      <c r="AD45" s="96">
        <f t="shared" si="11"/>
        <v>0</v>
      </c>
      <c r="AE45" s="96">
        <f t="shared" si="11"/>
        <v>0</v>
      </c>
      <c r="AF45" s="96">
        <f t="shared" si="11"/>
        <v>0</v>
      </c>
      <c r="AG45" s="96">
        <f t="shared" si="11"/>
        <v>0</v>
      </c>
      <c r="AH45" s="96">
        <f t="shared" si="11"/>
        <v>0</v>
      </c>
      <c r="AI45" s="96">
        <f t="shared" si="11"/>
        <v>0</v>
      </c>
      <c r="AJ45" s="96">
        <f t="shared" si="11"/>
        <v>0</v>
      </c>
    </row>
  </sheetData>
  <mergeCells count="3">
    <mergeCell ref="C22:C31"/>
    <mergeCell ref="B22:B31"/>
    <mergeCell ref="A22:A31"/>
  </mergeCells>
  <pageMargins left="0.7" right="0.7" top="0.75" bottom="0.75" header="0.3" footer="0.3"/>
  <legacyDrawing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96C5EB-6AAE-4D06-BE57-BEE9E47F8DE9}">
  <dimension ref="A1"/>
  <sheetViews>
    <sheetView zoomScale="20" zoomScaleNormal="20" workbookViewId="0">
      <selection activeCell="BB101" sqref="BA101:BB101"/>
    </sheetView>
  </sheetViews>
  <sheetFormatPr defaultRowHeight="14.4"/>
  <sheetData/>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131F4F-0B59-44E7-AC43-ACAAA619F1C2}">
  <dimension ref="A1:BJ7"/>
  <sheetViews>
    <sheetView zoomScale="16" zoomScaleNormal="16" workbookViewId="0">
      <selection activeCell="F35" sqref="F35"/>
    </sheetView>
  </sheetViews>
  <sheetFormatPr defaultRowHeight="14.4"/>
  <cols>
    <col min="1" max="1" width="34.88671875" customWidth="1"/>
  </cols>
  <sheetData>
    <row r="1" spans="1:62">
      <c r="C1" t="s">
        <v>1</v>
      </c>
      <c r="D1">
        <v>2019</v>
      </c>
      <c r="E1">
        <f t="shared" ref="E1:AJ1" si="0">D1+1</f>
        <v>2020</v>
      </c>
      <c r="F1">
        <f t="shared" si="0"/>
        <v>2021</v>
      </c>
      <c r="G1">
        <f t="shared" si="0"/>
        <v>2022</v>
      </c>
      <c r="H1">
        <f t="shared" si="0"/>
        <v>2023</v>
      </c>
      <c r="I1">
        <f t="shared" si="0"/>
        <v>2024</v>
      </c>
      <c r="J1">
        <f t="shared" si="0"/>
        <v>2025</v>
      </c>
      <c r="K1">
        <f t="shared" si="0"/>
        <v>2026</v>
      </c>
      <c r="L1">
        <f t="shared" si="0"/>
        <v>2027</v>
      </c>
      <c r="M1">
        <f t="shared" si="0"/>
        <v>2028</v>
      </c>
      <c r="N1">
        <f t="shared" si="0"/>
        <v>2029</v>
      </c>
      <c r="O1">
        <f t="shared" si="0"/>
        <v>2030</v>
      </c>
      <c r="P1">
        <f t="shared" si="0"/>
        <v>2031</v>
      </c>
      <c r="Q1">
        <f t="shared" si="0"/>
        <v>2032</v>
      </c>
      <c r="R1">
        <f t="shared" si="0"/>
        <v>2033</v>
      </c>
      <c r="S1">
        <f t="shared" si="0"/>
        <v>2034</v>
      </c>
      <c r="T1">
        <f t="shared" si="0"/>
        <v>2035</v>
      </c>
      <c r="U1">
        <f t="shared" si="0"/>
        <v>2036</v>
      </c>
      <c r="V1">
        <f t="shared" si="0"/>
        <v>2037</v>
      </c>
      <c r="W1">
        <f t="shared" si="0"/>
        <v>2038</v>
      </c>
      <c r="X1">
        <f t="shared" si="0"/>
        <v>2039</v>
      </c>
      <c r="Y1">
        <f t="shared" si="0"/>
        <v>2040</v>
      </c>
      <c r="Z1">
        <f t="shared" si="0"/>
        <v>2041</v>
      </c>
      <c r="AA1">
        <f t="shared" si="0"/>
        <v>2042</v>
      </c>
      <c r="AB1">
        <f t="shared" si="0"/>
        <v>2043</v>
      </c>
      <c r="AC1">
        <f t="shared" si="0"/>
        <v>2044</v>
      </c>
      <c r="AD1">
        <f t="shared" si="0"/>
        <v>2045</v>
      </c>
      <c r="AE1">
        <f t="shared" si="0"/>
        <v>2046</v>
      </c>
      <c r="AF1">
        <f t="shared" si="0"/>
        <v>2047</v>
      </c>
      <c r="AG1">
        <f t="shared" si="0"/>
        <v>2048</v>
      </c>
      <c r="AH1">
        <f t="shared" si="0"/>
        <v>2049</v>
      </c>
      <c r="AI1">
        <f t="shared" si="0"/>
        <v>2050</v>
      </c>
      <c r="AJ1">
        <f t="shared" si="0"/>
        <v>2051</v>
      </c>
    </row>
    <row r="2" spans="1:62">
      <c r="C2" t="s">
        <v>0</v>
      </c>
      <c r="D2">
        <v>3907.1560000000027</v>
      </c>
      <c r="E2">
        <v>3875.4800000000032</v>
      </c>
      <c r="F2" s="1">
        <v>3746.2973333333366</v>
      </c>
      <c r="G2" s="1">
        <v>3617.11466666667</v>
      </c>
      <c r="H2" s="1">
        <v>3487.9320000000034</v>
      </c>
      <c r="I2" s="1">
        <v>3358.7493333333368</v>
      </c>
      <c r="J2" s="1">
        <v>3229.5666666666702</v>
      </c>
      <c r="K2" s="1">
        <v>3100.3840000000037</v>
      </c>
      <c r="L2" s="1">
        <v>2971.2013333333371</v>
      </c>
      <c r="M2" s="1">
        <v>2842.0186666666705</v>
      </c>
      <c r="N2" s="1">
        <v>2712.8360000000039</v>
      </c>
      <c r="O2" s="1">
        <v>2583.6533333333373</v>
      </c>
      <c r="P2" s="1">
        <v>2454.4706666666707</v>
      </c>
      <c r="Q2" s="1">
        <v>2325.2880000000041</v>
      </c>
      <c r="R2" s="1">
        <v>2196.1053333333375</v>
      </c>
      <c r="S2" s="1">
        <v>2066.9226666666709</v>
      </c>
      <c r="T2" s="1">
        <v>1937.7400000000041</v>
      </c>
      <c r="U2" s="1">
        <v>1808.5573333333373</v>
      </c>
      <c r="V2" s="1">
        <v>1679.3746666666705</v>
      </c>
      <c r="W2" s="1">
        <v>1550.1920000000036</v>
      </c>
      <c r="X2" s="1">
        <v>1421.0093333333368</v>
      </c>
      <c r="Y2" s="1">
        <v>1291.82666666667</v>
      </c>
      <c r="Z2" s="1">
        <v>1162.6440000000032</v>
      </c>
      <c r="AA2" s="1">
        <v>1033.4613333333364</v>
      </c>
      <c r="AB2" s="1">
        <v>904.27866666666955</v>
      </c>
      <c r="AC2" s="1">
        <v>775.09600000000273</v>
      </c>
      <c r="AD2" s="1">
        <v>645.91333333333591</v>
      </c>
      <c r="AE2" s="1">
        <v>516.73066666666909</v>
      </c>
      <c r="AF2" s="1">
        <v>387.54800000000233</v>
      </c>
      <c r="AG2" s="1">
        <v>258.36533333333557</v>
      </c>
      <c r="AH2" s="1">
        <v>129.18266666666881</v>
      </c>
      <c r="AI2" s="1">
        <v>2.0463630789890885E-12</v>
      </c>
    </row>
    <row r="3" spans="1:62">
      <c r="C3" t="s">
        <v>2</v>
      </c>
      <c r="D3">
        <v>3907.1560000000027</v>
      </c>
      <c r="E3">
        <v>3875.4800000000032</v>
      </c>
      <c r="F3" s="1">
        <v>3746.2973333333366</v>
      </c>
      <c r="G3" s="1">
        <v>3617.11466666667</v>
      </c>
      <c r="H3" s="1">
        <v>3487.9320000000034</v>
      </c>
      <c r="I3" s="1">
        <v>3358.7493333333368</v>
      </c>
      <c r="J3" s="1">
        <v>3229.5666666666702</v>
      </c>
      <c r="K3" s="1">
        <v>3100.3840000000037</v>
      </c>
      <c r="L3" s="1">
        <v>2971.2013333333371</v>
      </c>
      <c r="M3" s="1">
        <v>2842.0186666666705</v>
      </c>
      <c r="N3" s="1">
        <v>2712.8360000000039</v>
      </c>
      <c r="O3" s="1">
        <v>2583.6533333333373</v>
      </c>
      <c r="P3" s="1">
        <v>2454.4706666666707</v>
      </c>
      <c r="Q3" s="1">
        <v>2325.2880000000041</v>
      </c>
      <c r="R3" s="1">
        <v>2196.1053333333375</v>
      </c>
      <c r="S3" s="1">
        <v>2066.9226666666709</v>
      </c>
      <c r="T3" s="1">
        <v>1937.7400000000041</v>
      </c>
      <c r="U3" s="1">
        <v>1808.5573333333373</v>
      </c>
      <c r="V3" s="1">
        <v>1679.3746666666705</v>
      </c>
      <c r="W3" s="1">
        <v>1550.1920000000036</v>
      </c>
      <c r="X3" s="1">
        <v>1421.0093333333368</v>
      </c>
      <c r="Y3" s="1">
        <v>1291.82666666667</v>
      </c>
      <c r="Z3" s="1">
        <v>1162.6440000000032</v>
      </c>
      <c r="AA3" s="1">
        <v>1033.4613333333364</v>
      </c>
      <c r="AB3" s="1">
        <v>904.27866666666955</v>
      </c>
      <c r="AC3" s="1">
        <v>775.09600000000273</v>
      </c>
      <c r="AD3" s="1">
        <v>645.91333333333591</v>
      </c>
      <c r="AE3" s="1">
        <v>516.73066666666909</v>
      </c>
      <c r="AF3" s="1">
        <v>387.54800000000233</v>
      </c>
      <c r="AG3" s="1">
        <v>258.36533333333557</v>
      </c>
      <c r="AH3" s="1">
        <v>129.18266666666881</v>
      </c>
      <c r="AI3" s="1">
        <v>2.0463630789890885E-12</v>
      </c>
    </row>
    <row r="6" spans="1:62">
      <c r="B6">
        <v>1990</v>
      </c>
      <c r="C6">
        <f>B6+1</f>
        <v>1991</v>
      </c>
      <c r="D6">
        <f t="shared" ref="D6:AD6" si="1">C6+1</f>
        <v>1992</v>
      </c>
      <c r="E6">
        <f t="shared" si="1"/>
        <v>1993</v>
      </c>
      <c r="F6">
        <f t="shared" si="1"/>
        <v>1994</v>
      </c>
      <c r="G6">
        <f t="shared" si="1"/>
        <v>1995</v>
      </c>
      <c r="H6">
        <f t="shared" si="1"/>
        <v>1996</v>
      </c>
      <c r="I6">
        <f t="shared" si="1"/>
        <v>1997</v>
      </c>
      <c r="J6">
        <f t="shared" si="1"/>
        <v>1998</v>
      </c>
      <c r="K6">
        <f t="shared" si="1"/>
        <v>1999</v>
      </c>
      <c r="L6">
        <f t="shared" si="1"/>
        <v>2000</v>
      </c>
      <c r="M6">
        <f t="shared" si="1"/>
        <v>2001</v>
      </c>
      <c r="N6">
        <f t="shared" si="1"/>
        <v>2002</v>
      </c>
      <c r="O6">
        <f t="shared" si="1"/>
        <v>2003</v>
      </c>
      <c r="P6">
        <f t="shared" si="1"/>
        <v>2004</v>
      </c>
      <c r="Q6">
        <f t="shared" si="1"/>
        <v>2005</v>
      </c>
      <c r="R6">
        <f t="shared" si="1"/>
        <v>2006</v>
      </c>
      <c r="S6">
        <f t="shared" si="1"/>
        <v>2007</v>
      </c>
      <c r="T6">
        <f t="shared" si="1"/>
        <v>2008</v>
      </c>
      <c r="U6">
        <f t="shared" si="1"/>
        <v>2009</v>
      </c>
      <c r="V6">
        <f t="shared" si="1"/>
        <v>2010</v>
      </c>
      <c r="W6">
        <f t="shared" si="1"/>
        <v>2011</v>
      </c>
      <c r="X6">
        <f t="shared" si="1"/>
        <v>2012</v>
      </c>
      <c r="Y6">
        <f t="shared" si="1"/>
        <v>2013</v>
      </c>
      <c r="Z6">
        <f t="shared" si="1"/>
        <v>2014</v>
      </c>
      <c r="AA6">
        <f t="shared" si="1"/>
        <v>2015</v>
      </c>
      <c r="AB6">
        <f t="shared" si="1"/>
        <v>2016</v>
      </c>
      <c r="AC6">
        <f t="shared" si="1"/>
        <v>2017</v>
      </c>
      <c r="AD6">
        <f t="shared" si="1"/>
        <v>2018</v>
      </c>
    </row>
    <row r="7" spans="1:62" ht="15.6">
      <c r="A7" s="31" t="s">
        <v>93</v>
      </c>
      <c r="B7" s="30">
        <v>4857</v>
      </c>
      <c r="C7" s="30">
        <v>4753.0601999999999</v>
      </c>
      <c r="D7" s="30">
        <v>4606.8644999999997</v>
      </c>
      <c r="E7" s="30">
        <v>4529.6382000000003</v>
      </c>
      <c r="F7" s="30">
        <v>4515.5528999999997</v>
      </c>
      <c r="G7" s="30">
        <v>4575.2939999999999</v>
      </c>
      <c r="H7" s="30">
        <v>4667.5769999999993</v>
      </c>
      <c r="I7" s="30">
        <v>4602.4931999999999</v>
      </c>
      <c r="J7" s="30">
        <v>4568.0084999999999</v>
      </c>
      <c r="K7" s="30">
        <v>4496.1248999999998</v>
      </c>
      <c r="L7" s="30">
        <v>4492.7250000000004</v>
      </c>
      <c r="M7" s="30">
        <v>4537.4094000000005</v>
      </c>
      <c r="N7" s="30">
        <v>4521.8669999999993</v>
      </c>
      <c r="O7" s="30">
        <v>4606.3788000000004</v>
      </c>
      <c r="P7" s="30">
        <v>4617.0641999999998</v>
      </c>
      <c r="Q7" s="30">
        <v>4595.6934000000001</v>
      </c>
      <c r="R7" s="30">
        <v>4594.7219999999998</v>
      </c>
      <c r="S7" s="30">
        <v>4563.1514999999999</v>
      </c>
      <c r="T7" s="30">
        <v>4469.8971000000001</v>
      </c>
      <c r="U7" s="30">
        <v>4149.8208000000004</v>
      </c>
      <c r="V7" s="30">
        <v>4240.6467000000002</v>
      </c>
      <c r="W7" s="30">
        <v>4130.8784999999998</v>
      </c>
      <c r="X7" s="30">
        <v>4052.1950999999999</v>
      </c>
      <c r="Y7" s="30">
        <v>3970.1118000000001</v>
      </c>
      <c r="Z7" s="30">
        <v>3837.5156999999999</v>
      </c>
      <c r="AA7" s="30">
        <v>3892.8855000000003</v>
      </c>
      <c r="AB7" s="30">
        <v>3898.2282</v>
      </c>
      <c r="AC7" s="30">
        <v>3932.7129</v>
      </c>
      <c r="AD7" s="30">
        <v>3849.6581999999999</v>
      </c>
      <c r="AE7">
        <v>3907.1560000000027</v>
      </c>
      <c r="AF7">
        <v>3875.4800000000032</v>
      </c>
      <c r="AG7" s="1">
        <v>3746.2973333333366</v>
      </c>
      <c r="AH7" s="1">
        <v>3617.11466666667</v>
      </c>
      <c r="AI7" s="1">
        <v>3487.9320000000034</v>
      </c>
      <c r="AJ7" s="1">
        <v>3358.7493333333368</v>
      </c>
      <c r="AK7" s="1">
        <v>3229.5666666666702</v>
      </c>
      <c r="AL7" s="1">
        <v>3100.3840000000037</v>
      </c>
      <c r="AM7" s="1">
        <v>2971.2013333333371</v>
      </c>
      <c r="AN7" s="1">
        <v>2842.0186666666705</v>
      </c>
      <c r="AO7" s="1">
        <v>2712.8360000000039</v>
      </c>
      <c r="AP7" s="1">
        <v>2583.6533333333373</v>
      </c>
      <c r="AQ7" s="1">
        <v>2454.4706666666707</v>
      </c>
      <c r="AR7" s="1">
        <v>2325.2880000000041</v>
      </c>
      <c r="AS7" s="1">
        <v>2196.1053333333375</v>
      </c>
      <c r="AT7" s="1">
        <v>2066.9226666666709</v>
      </c>
      <c r="AU7" s="1">
        <v>1937.7400000000041</v>
      </c>
      <c r="AV7" s="1">
        <v>1808.5573333333373</v>
      </c>
      <c r="AW7" s="1">
        <v>1679.3746666666705</v>
      </c>
      <c r="AX7" s="1">
        <v>1550.1920000000036</v>
      </c>
      <c r="AY7" s="1">
        <v>1421.0093333333368</v>
      </c>
      <c r="AZ7" s="1">
        <v>1291.82666666667</v>
      </c>
      <c r="BA7" s="1">
        <v>1162.6440000000032</v>
      </c>
      <c r="BB7" s="1">
        <v>1033.4613333333364</v>
      </c>
      <c r="BC7" s="1">
        <v>904.27866666666955</v>
      </c>
      <c r="BD7" s="1">
        <v>775.09600000000273</v>
      </c>
      <c r="BE7" s="1">
        <v>645.91333333333591</v>
      </c>
      <c r="BF7" s="1">
        <v>516.73066666666909</v>
      </c>
      <c r="BG7" s="1">
        <v>387.54800000000233</v>
      </c>
      <c r="BH7" s="1">
        <v>258.36533333333557</v>
      </c>
      <c r="BI7" s="1">
        <v>129.18266666666881</v>
      </c>
      <c r="BJ7" s="1">
        <v>2.0463630789890885E-12</v>
      </c>
    </row>
  </sheetData>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0A94C3-74A3-4405-8CE3-73C4DC006691}">
  <dimension ref="A3:W32"/>
  <sheetViews>
    <sheetView zoomScale="46" zoomScaleNormal="46" workbookViewId="0">
      <selection activeCell="Z32" sqref="Z32"/>
    </sheetView>
  </sheetViews>
  <sheetFormatPr defaultRowHeight="14.4"/>
  <cols>
    <col min="1" max="1" width="20.5546875" customWidth="1"/>
    <col min="9" max="9" width="10.5546875" bestFit="1" customWidth="1"/>
    <col min="11" max="11" width="37.109375" customWidth="1"/>
  </cols>
  <sheetData>
    <row r="3" spans="1:23">
      <c r="A3" s="28" t="s">
        <v>56</v>
      </c>
    </row>
    <row r="4" spans="1:23" ht="43.2">
      <c r="A4" s="2" t="s">
        <v>42</v>
      </c>
      <c r="B4" s="3" t="s">
        <v>43</v>
      </c>
      <c r="C4" s="3" t="s">
        <v>44</v>
      </c>
      <c r="D4" s="3" t="s">
        <v>45</v>
      </c>
      <c r="E4" s="3" t="s">
        <v>46</v>
      </c>
      <c r="F4" s="3" t="s">
        <v>47</v>
      </c>
      <c r="G4" s="3" t="s">
        <v>48</v>
      </c>
      <c r="H4" s="3" t="s">
        <v>49</v>
      </c>
      <c r="I4" s="3" t="s">
        <v>50</v>
      </c>
      <c r="J4" s="3" t="s">
        <v>51</v>
      </c>
      <c r="K4" s="4" t="s">
        <v>52</v>
      </c>
      <c r="V4" s="12" t="s">
        <v>53</v>
      </c>
      <c r="W4" t="s">
        <v>54</v>
      </c>
    </row>
    <row r="5" spans="1:23" ht="15" thickBot="1">
      <c r="A5" s="7" t="s">
        <v>41</v>
      </c>
      <c r="B5">
        <v>4277231.53</v>
      </c>
      <c r="C5">
        <v>4171814.08</v>
      </c>
      <c r="D5">
        <v>4095384.44</v>
      </c>
      <c r="E5">
        <v>4012747.14</v>
      </c>
      <c r="F5">
        <v>3877270.04</v>
      </c>
      <c r="G5">
        <v>3929918.98</v>
      </c>
      <c r="H5">
        <v>3938836.24</v>
      </c>
      <c r="I5" s="24">
        <v>3973506.22</v>
      </c>
      <c r="J5">
        <v>3891792.15</v>
      </c>
      <c r="K5">
        <v>3742640.85</v>
      </c>
    </row>
    <row r="6" spans="1:23">
      <c r="A6" s="7" t="s">
        <v>13</v>
      </c>
      <c r="B6">
        <v>137850.49</v>
      </c>
      <c r="C6">
        <v>127614.35</v>
      </c>
      <c r="D6">
        <v>124510.83</v>
      </c>
      <c r="E6">
        <v>124344.7</v>
      </c>
      <c r="F6">
        <v>118817.75</v>
      </c>
      <c r="G6">
        <v>123390.47</v>
      </c>
      <c r="H6">
        <v>122102.66</v>
      </c>
      <c r="I6" s="24">
        <v>122263.34</v>
      </c>
      <c r="J6">
        <v>123082.33</v>
      </c>
      <c r="K6">
        <v>121869.97</v>
      </c>
      <c r="V6">
        <v>3.2562560738362098E-2</v>
      </c>
      <c r="W6" s="25">
        <v>1956.0310697997645</v>
      </c>
    </row>
    <row r="7" spans="1:23">
      <c r="A7" s="7" t="s">
        <v>14</v>
      </c>
      <c r="B7">
        <v>60301.78</v>
      </c>
      <c r="C7">
        <v>65583.039999999994</v>
      </c>
      <c r="D7">
        <v>60580.13</v>
      </c>
      <c r="E7">
        <v>55374.52</v>
      </c>
      <c r="F7">
        <v>58499.48</v>
      </c>
      <c r="G7">
        <v>61871.67</v>
      </c>
      <c r="H7">
        <v>59442.75</v>
      </c>
      <c r="I7" s="24">
        <v>61866.9</v>
      </c>
      <c r="J7">
        <v>58054.82</v>
      </c>
      <c r="K7">
        <v>56689.36</v>
      </c>
      <c r="V7">
        <v>1.5146887524620482E-2</v>
      </c>
      <c r="W7" s="26">
        <v>909.87262479070091</v>
      </c>
    </row>
    <row r="8" spans="1:23">
      <c r="A8" s="7" t="s">
        <v>15</v>
      </c>
      <c r="B8">
        <v>141558.5</v>
      </c>
      <c r="C8">
        <v>139993.94</v>
      </c>
      <c r="D8">
        <v>135956.25</v>
      </c>
      <c r="E8">
        <v>130379.46</v>
      </c>
      <c r="F8">
        <v>128273.19</v>
      </c>
      <c r="G8">
        <v>129666.17</v>
      </c>
      <c r="H8">
        <v>131303.84</v>
      </c>
      <c r="I8" s="24">
        <v>132264.67000000001</v>
      </c>
      <c r="J8">
        <v>130499.5</v>
      </c>
      <c r="K8">
        <v>124573.91</v>
      </c>
      <c r="V8">
        <v>3.328502920604845E-2</v>
      </c>
      <c r="W8" s="26">
        <v>1999.4297073055782</v>
      </c>
    </row>
    <row r="9" spans="1:23">
      <c r="A9" s="7" t="s">
        <v>16</v>
      </c>
      <c r="B9">
        <v>65957.27</v>
      </c>
      <c r="C9">
        <v>60796.51</v>
      </c>
      <c r="D9">
        <v>56245.89</v>
      </c>
      <c r="E9">
        <v>57960.13</v>
      </c>
      <c r="F9">
        <v>53912.9</v>
      </c>
      <c r="G9">
        <v>51265.279999999999</v>
      </c>
      <c r="H9">
        <v>53467.45</v>
      </c>
      <c r="I9" s="24">
        <v>51244.6</v>
      </c>
      <c r="J9">
        <v>51205.83</v>
      </c>
      <c r="K9">
        <v>47369.9</v>
      </c>
      <c r="V9">
        <v>1.2656811566624139E-2</v>
      </c>
      <c r="W9" s="26">
        <v>760.293911398418</v>
      </c>
    </row>
    <row r="10" spans="1:23">
      <c r="A10" s="7" t="s">
        <v>17</v>
      </c>
      <c r="B10">
        <v>966266.79</v>
      </c>
      <c r="C10">
        <v>940775.15</v>
      </c>
      <c r="D10">
        <v>948593.34</v>
      </c>
      <c r="E10">
        <v>966107.3</v>
      </c>
      <c r="F10">
        <v>926073.89</v>
      </c>
      <c r="G10">
        <v>929049.87</v>
      </c>
      <c r="H10">
        <v>934676.73</v>
      </c>
      <c r="I10" s="24">
        <v>921374.9</v>
      </c>
      <c r="J10">
        <v>886050.19</v>
      </c>
      <c r="K10">
        <v>839715.39</v>
      </c>
      <c r="V10">
        <v>0.22436440568429108</v>
      </c>
      <c r="W10" s="26">
        <v>13477.556387591025</v>
      </c>
    </row>
    <row r="11" spans="1:23">
      <c r="A11" s="7" t="s">
        <v>18</v>
      </c>
      <c r="B11">
        <v>21320.36</v>
      </c>
      <c r="C11">
        <v>21423.919999999998</v>
      </c>
      <c r="D11">
        <v>20295.88</v>
      </c>
      <c r="E11">
        <v>22164.3</v>
      </c>
      <c r="F11">
        <v>21320.93</v>
      </c>
      <c r="G11">
        <v>18290.88</v>
      </c>
      <c r="H11">
        <v>19948</v>
      </c>
      <c r="I11" s="24">
        <v>21247.31</v>
      </c>
      <c r="J11">
        <v>20416.740000000002</v>
      </c>
      <c r="K11">
        <v>14911.25</v>
      </c>
      <c r="V11">
        <v>3.9841519925696315E-3</v>
      </c>
      <c r="W11" s="26">
        <v>239.32777114453822</v>
      </c>
    </row>
    <row r="12" spans="1:23">
      <c r="A12" s="7" t="s">
        <v>19</v>
      </c>
      <c r="B12">
        <v>64275</v>
      </c>
      <c r="C12">
        <v>59879.56</v>
      </c>
      <c r="D12">
        <v>60537.69</v>
      </c>
      <c r="E12">
        <v>60592.66</v>
      </c>
      <c r="F12">
        <v>60304.82</v>
      </c>
      <c r="G12">
        <v>62970.07</v>
      </c>
      <c r="H12">
        <v>65078.16</v>
      </c>
      <c r="I12" s="24">
        <v>65177.58</v>
      </c>
      <c r="J12">
        <v>65833.02</v>
      </c>
      <c r="K12">
        <v>63124.97</v>
      </c>
      <c r="V12">
        <v>1.6866424679781923E-2</v>
      </c>
      <c r="W12" s="26">
        <v>1013.1651185290194</v>
      </c>
    </row>
    <row r="13" spans="1:23">
      <c r="A13" s="7" t="s">
        <v>20</v>
      </c>
      <c r="B13">
        <v>121106.2</v>
      </c>
      <c r="C13">
        <v>118290.73</v>
      </c>
      <c r="D13">
        <v>114712.83</v>
      </c>
      <c r="E13">
        <v>105171.84</v>
      </c>
      <c r="F13">
        <v>102111.84</v>
      </c>
      <c r="G13">
        <v>98357.51</v>
      </c>
      <c r="H13">
        <v>94928.31</v>
      </c>
      <c r="I13" s="24">
        <v>99064.75</v>
      </c>
      <c r="J13">
        <v>96199.29</v>
      </c>
      <c r="K13">
        <v>89653.5</v>
      </c>
      <c r="V13">
        <v>2.3954609483835456E-2</v>
      </c>
      <c r="W13" s="26">
        <v>1438.9519544174268</v>
      </c>
    </row>
    <row r="14" spans="1:23">
      <c r="A14" s="7" t="s">
        <v>21</v>
      </c>
      <c r="B14">
        <v>370589.02</v>
      </c>
      <c r="C14">
        <v>371454.67</v>
      </c>
      <c r="D14">
        <v>363746.04</v>
      </c>
      <c r="E14">
        <v>337075.06</v>
      </c>
      <c r="F14">
        <v>339738.67</v>
      </c>
      <c r="G14">
        <v>351649.41</v>
      </c>
      <c r="H14">
        <v>341782.88</v>
      </c>
      <c r="I14" s="24">
        <v>356293.86</v>
      </c>
      <c r="J14">
        <v>351744.63</v>
      </c>
      <c r="K14">
        <v>333669.53999999998</v>
      </c>
      <c r="V14">
        <v>8.915350239924838E-2</v>
      </c>
      <c r="W14" s="26">
        <v>5355.4455399127064</v>
      </c>
    </row>
    <row r="15" spans="1:23">
      <c r="A15" s="7" t="s">
        <v>22</v>
      </c>
      <c r="B15">
        <v>524200.8</v>
      </c>
      <c r="C15">
        <v>500077.1</v>
      </c>
      <c r="D15">
        <v>501060.54</v>
      </c>
      <c r="E15">
        <v>501963.58</v>
      </c>
      <c r="F15">
        <v>470997.48</v>
      </c>
      <c r="G15">
        <v>474971.02</v>
      </c>
      <c r="H15">
        <v>477049.99</v>
      </c>
      <c r="I15" s="24">
        <v>480779.98</v>
      </c>
      <c r="J15">
        <v>462514.73</v>
      </c>
      <c r="K15">
        <v>454842.39</v>
      </c>
      <c r="V15">
        <v>0.12152979893862913</v>
      </c>
      <c r="W15" s="26">
        <v>7300.2877304555159</v>
      </c>
    </row>
    <row r="16" spans="1:23">
      <c r="A16" s="7" t="s">
        <v>23</v>
      </c>
      <c r="B16">
        <v>28050.93</v>
      </c>
      <c r="C16">
        <v>27743.42</v>
      </c>
      <c r="D16">
        <v>25945.47</v>
      </c>
      <c r="E16">
        <v>24700.19</v>
      </c>
      <c r="F16">
        <v>23846.73</v>
      </c>
      <c r="G16">
        <v>24268.97</v>
      </c>
      <c r="H16">
        <v>24378.82</v>
      </c>
      <c r="I16" s="24">
        <v>25190.38</v>
      </c>
      <c r="J16">
        <v>24100.63</v>
      </c>
      <c r="K16">
        <v>24215.97</v>
      </c>
      <c r="V16">
        <v>6.4702895550343819E-3</v>
      </c>
      <c r="W16" s="26">
        <v>388.66990535354205</v>
      </c>
    </row>
    <row r="17" spans="1:23">
      <c r="A17" s="7" t="s">
        <v>24</v>
      </c>
      <c r="B17">
        <v>525359.15</v>
      </c>
      <c r="C17">
        <v>512931.57</v>
      </c>
      <c r="D17">
        <v>493217.12</v>
      </c>
      <c r="E17">
        <v>458121.7</v>
      </c>
      <c r="F17">
        <v>437026.81</v>
      </c>
      <c r="G17">
        <v>450083.77</v>
      </c>
      <c r="H17">
        <v>448072.98</v>
      </c>
      <c r="I17" s="24">
        <v>443961.55</v>
      </c>
      <c r="J17">
        <v>440605.6</v>
      </c>
      <c r="K17">
        <v>430778.46</v>
      </c>
      <c r="V17">
        <v>0.11510013310521099</v>
      </c>
      <c r="W17" s="26">
        <v>6914.0580896220381</v>
      </c>
    </row>
    <row r="18" spans="1:23">
      <c r="A18" s="7" t="s">
        <v>26</v>
      </c>
      <c r="B18">
        <v>10290.41</v>
      </c>
      <c r="C18">
        <v>10023.64</v>
      </c>
      <c r="D18">
        <v>9462.16</v>
      </c>
      <c r="E18">
        <v>8706.26</v>
      </c>
      <c r="F18">
        <v>9082.26</v>
      </c>
      <c r="G18">
        <v>9100.6299999999992</v>
      </c>
      <c r="H18">
        <v>9675.33</v>
      </c>
      <c r="I18" s="24">
        <v>9984.01</v>
      </c>
      <c r="J18">
        <v>9865.15</v>
      </c>
      <c r="K18">
        <v>9885.41</v>
      </c>
      <c r="V18">
        <v>2.6412927118026831E-3</v>
      </c>
      <c r="W18" s="26">
        <v>158.66229472042448</v>
      </c>
    </row>
    <row r="19" spans="1:23">
      <c r="A19" s="7" t="s">
        <v>27</v>
      </c>
      <c r="B19">
        <v>12196.66</v>
      </c>
      <c r="C19">
        <v>11402.25</v>
      </c>
      <c r="D19">
        <v>11230.06</v>
      </c>
      <c r="E19">
        <v>11156.64</v>
      </c>
      <c r="F19">
        <v>11028.75</v>
      </c>
      <c r="G19">
        <v>11072.76</v>
      </c>
      <c r="H19">
        <v>11110.86</v>
      </c>
      <c r="I19" s="24">
        <v>11207.42</v>
      </c>
      <c r="J19">
        <v>11744.92</v>
      </c>
      <c r="K19">
        <v>11631.59</v>
      </c>
      <c r="V19">
        <v>3.1078563148799064E-3</v>
      </c>
      <c r="W19" s="26">
        <v>186.6887423634571</v>
      </c>
    </row>
    <row r="20" spans="1:23">
      <c r="A20" s="7" t="s">
        <v>28</v>
      </c>
      <c r="B20">
        <v>20888.93</v>
      </c>
      <c r="C20">
        <v>21507.01</v>
      </c>
      <c r="D20">
        <v>21453.34</v>
      </c>
      <c r="E20">
        <v>20236.86</v>
      </c>
      <c r="F20">
        <v>20222.79</v>
      </c>
      <c r="G20">
        <v>20530.18</v>
      </c>
      <c r="H20">
        <v>20601.150000000001</v>
      </c>
      <c r="I20" s="24">
        <v>20839.21</v>
      </c>
      <c r="J20">
        <v>20531.3</v>
      </c>
      <c r="K20">
        <v>20740.95</v>
      </c>
      <c r="V20">
        <v>5.5417954410453248E-3</v>
      </c>
      <c r="W20" s="26">
        <v>332.8953196358662</v>
      </c>
    </row>
    <row r="21" spans="1:23">
      <c r="A21" s="7" t="s">
        <v>29</v>
      </c>
      <c r="B21">
        <v>13478.57</v>
      </c>
      <c r="C21">
        <v>13271.1</v>
      </c>
      <c r="D21">
        <v>12931.61</v>
      </c>
      <c r="E21">
        <v>12400.16</v>
      </c>
      <c r="F21">
        <v>12032.6</v>
      </c>
      <c r="G21">
        <v>11706.74</v>
      </c>
      <c r="H21">
        <v>11616.73</v>
      </c>
      <c r="I21" s="24">
        <v>12001.18</v>
      </c>
      <c r="J21">
        <v>12419.58</v>
      </c>
      <c r="K21">
        <v>12556.8</v>
      </c>
      <c r="V21">
        <v>3.3550641120159842E-3</v>
      </c>
      <c r="W21" s="26">
        <v>201.53849990495345</v>
      </c>
    </row>
    <row r="22" spans="1:23">
      <c r="A22" s="7" t="s">
        <v>30</v>
      </c>
      <c r="B22">
        <v>66783.11</v>
      </c>
      <c r="C22">
        <v>65087.43</v>
      </c>
      <c r="D22">
        <v>61484.87</v>
      </c>
      <c r="E22">
        <v>58582.7</v>
      </c>
      <c r="F22">
        <v>58950.879999999997</v>
      </c>
      <c r="G22">
        <v>62073.02</v>
      </c>
      <c r="H22">
        <v>62849.279999999999</v>
      </c>
      <c r="I22" s="24">
        <v>65402.46</v>
      </c>
      <c r="J22">
        <v>65583.38</v>
      </c>
      <c r="K22">
        <v>65290.82</v>
      </c>
      <c r="V22">
        <v>1.7445120335284107E-2</v>
      </c>
      <c r="W22" s="26">
        <v>1047.9273318332962</v>
      </c>
    </row>
    <row r="23" spans="1:23">
      <c r="A23" s="7" t="s">
        <v>31</v>
      </c>
      <c r="B23">
        <v>3274.44</v>
      </c>
      <c r="C23">
        <v>3286.22</v>
      </c>
      <c r="D23">
        <v>3480.94</v>
      </c>
      <c r="E23">
        <v>3186.36</v>
      </c>
      <c r="F23">
        <v>3238.84</v>
      </c>
      <c r="G23">
        <v>2572.09</v>
      </c>
      <c r="H23">
        <v>2279.56</v>
      </c>
      <c r="I23" s="24">
        <v>2492</v>
      </c>
      <c r="J23">
        <v>2516.6999999999998</v>
      </c>
      <c r="K23">
        <v>2693.21</v>
      </c>
      <c r="V23">
        <v>7.1960150811692229E-4</v>
      </c>
      <c r="W23" s="26">
        <v>43.226419416493037</v>
      </c>
    </row>
    <row r="24" spans="1:23">
      <c r="A24" s="7" t="s">
        <v>32</v>
      </c>
      <c r="B24">
        <v>222427.09</v>
      </c>
      <c r="C24">
        <v>208499.19</v>
      </c>
      <c r="D24">
        <v>203832.89</v>
      </c>
      <c r="E24">
        <v>204358.3</v>
      </c>
      <c r="F24">
        <v>196965.41</v>
      </c>
      <c r="G24">
        <v>204641.45</v>
      </c>
      <c r="H24">
        <v>205326.8</v>
      </c>
      <c r="I24" s="24">
        <v>203136.99</v>
      </c>
      <c r="J24">
        <v>199020.69</v>
      </c>
      <c r="K24">
        <v>192731.17</v>
      </c>
      <c r="V24">
        <v>5.1496036548631163E-2</v>
      </c>
      <c r="W24" s="26">
        <v>3093.363825714081</v>
      </c>
    </row>
    <row r="25" spans="1:23">
      <c r="A25" s="7" t="s">
        <v>33</v>
      </c>
      <c r="B25">
        <v>86407.74</v>
      </c>
      <c r="C25">
        <v>84318.33</v>
      </c>
      <c r="D25">
        <v>81526.929999999993</v>
      </c>
      <c r="E25">
        <v>81813.460000000006</v>
      </c>
      <c r="F25">
        <v>78236.240000000005</v>
      </c>
      <c r="G25">
        <v>80611.350000000006</v>
      </c>
      <c r="H25">
        <v>81815.28</v>
      </c>
      <c r="I25" s="24">
        <v>84127.25</v>
      </c>
      <c r="J25">
        <v>81178.77</v>
      </c>
      <c r="K25">
        <v>82773.289999999994</v>
      </c>
      <c r="V25">
        <v>2.2116279204295007E-2</v>
      </c>
      <c r="W25" s="26">
        <v>1328.523564825249</v>
      </c>
    </row>
    <row r="26" spans="1:23">
      <c r="A26" s="7" t="s">
        <v>34</v>
      </c>
      <c r="B26">
        <v>414950.37</v>
      </c>
      <c r="C26">
        <v>413901</v>
      </c>
      <c r="D26">
        <v>406501.06</v>
      </c>
      <c r="E26">
        <v>403163.84</v>
      </c>
      <c r="F26">
        <v>390639.71</v>
      </c>
      <c r="G26">
        <v>392709.82</v>
      </c>
      <c r="H26">
        <v>402443.44</v>
      </c>
      <c r="I26" s="24">
        <v>417340.21</v>
      </c>
      <c r="J26">
        <v>414858.87</v>
      </c>
      <c r="K26">
        <v>393966.33</v>
      </c>
      <c r="V26">
        <v>0.10526426279988901</v>
      </c>
      <c r="W26" s="26">
        <v>6323.2179505335653</v>
      </c>
    </row>
    <row r="27" spans="1:23">
      <c r="A27" s="7" t="s">
        <v>35</v>
      </c>
      <c r="B27">
        <v>71587.7</v>
      </c>
      <c r="C27">
        <v>70257.03</v>
      </c>
      <c r="D27">
        <v>68372.289999999994</v>
      </c>
      <c r="E27">
        <v>66562.14</v>
      </c>
      <c r="F27">
        <v>66627.67</v>
      </c>
      <c r="G27">
        <v>70923.23</v>
      </c>
      <c r="H27">
        <v>69295.27</v>
      </c>
      <c r="I27" s="24">
        <v>74852.509999999995</v>
      </c>
      <c r="J27">
        <v>71424.5</v>
      </c>
      <c r="K27">
        <v>68032.509999999995</v>
      </c>
      <c r="V27">
        <v>1.8177675263711182E-2</v>
      </c>
      <c r="W27" s="26">
        <v>1091.931862430615</v>
      </c>
    </row>
    <row r="28" spans="1:23">
      <c r="A28" s="7" t="s">
        <v>36</v>
      </c>
      <c r="B28">
        <v>118821.65</v>
      </c>
      <c r="C28">
        <v>126886.93</v>
      </c>
      <c r="D28">
        <v>124305.16</v>
      </c>
      <c r="E28">
        <v>115496.71</v>
      </c>
      <c r="F28">
        <v>115849.15</v>
      </c>
      <c r="G28">
        <v>117074.58</v>
      </c>
      <c r="H28">
        <v>114413.13</v>
      </c>
      <c r="I28" s="24">
        <v>117982.83</v>
      </c>
      <c r="J28">
        <v>118580.65</v>
      </c>
      <c r="K28">
        <v>114331.93</v>
      </c>
      <c r="V28">
        <v>3.0548464194740992E-2</v>
      </c>
      <c r="W28" s="26">
        <v>1835.0444112702398</v>
      </c>
    </row>
    <row r="29" spans="1:23">
      <c r="A29" s="7" t="s">
        <v>37</v>
      </c>
      <c r="B29">
        <v>19686.91</v>
      </c>
      <c r="C29">
        <v>19609.25</v>
      </c>
      <c r="D29">
        <v>18984</v>
      </c>
      <c r="E29">
        <v>18294.099999999999</v>
      </c>
      <c r="F29">
        <v>16653.669999999998</v>
      </c>
      <c r="G29">
        <v>16835.73</v>
      </c>
      <c r="H29">
        <v>17677.57</v>
      </c>
      <c r="I29" s="24">
        <v>17770.91</v>
      </c>
      <c r="J29">
        <v>17624.03</v>
      </c>
      <c r="K29">
        <v>17143.349999999999</v>
      </c>
      <c r="V29">
        <v>4.5805490526829463E-3</v>
      </c>
      <c r="W29" s="26">
        <v>275.15330676172141</v>
      </c>
    </row>
    <row r="30" spans="1:23">
      <c r="A30" s="7" t="s">
        <v>38</v>
      </c>
      <c r="B30">
        <v>45546.400000000001</v>
      </c>
      <c r="C30">
        <v>44749.29</v>
      </c>
      <c r="D30">
        <v>42476.92</v>
      </c>
      <c r="E30">
        <v>42022.080000000002</v>
      </c>
      <c r="F30">
        <v>40031.96</v>
      </c>
      <c r="G30">
        <v>40914.410000000003</v>
      </c>
      <c r="H30">
        <v>41319.9</v>
      </c>
      <c r="I30" s="24">
        <v>42440.58</v>
      </c>
      <c r="J30">
        <v>42398.27</v>
      </c>
      <c r="K30">
        <v>40180.79</v>
      </c>
      <c r="V30">
        <v>1.0735945983168543E-2</v>
      </c>
      <c r="W30" s="26">
        <v>644.90763105217547</v>
      </c>
    </row>
    <row r="31" spans="1:23">
      <c r="A31" s="7" t="s">
        <v>39</v>
      </c>
      <c r="B31">
        <v>77358.05</v>
      </c>
      <c r="C31">
        <v>69915.13</v>
      </c>
      <c r="D31">
        <v>64368.160000000003</v>
      </c>
      <c r="E31">
        <v>64821.77</v>
      </c>
      <c r="F31">
        <v>60651.67</v>
      </c>
      <c r="G31">
        <v>57120.63</v>
      </c>
      <c r="H31">
        <v>60045.11</v>
      </c>
      <c r="I31" s="24">
        <v>57397.14</v>
      </c>
      <c r="J31">
        <v>58742.29</v>
      </c>
      <c r="K31">
        <v>55667.9</v>
      </c>
      <c r="V31">
        <v>1.4873962592483326E-2</v>
      </c>
      <c r="W31" s="26">
        <v>893.47804049271781</v>
      </c>
    </row>
    <row r="32" spans="1:23" ht="15" thickBot="1">
      <c r="A32" s="7" t="s">
        <v>40</v>
      </c>
      <c r="B32">
        <v>66697.2</v>
      </c>
      <c r="C32">
        <v>62536.33</v>
      </c>
      <c r="D32">
        <v>59572.04</v>
      </c>
      <c r="E32">
        <v>57990.34</v>
      </c>
      <c r="F32">
        <v>56133.919999999998</v>
      </c>
      <c r="G32">
        <v>56197.26</v>
      </c>
      <c r="H32">
        <v>56134.26</v>
      </c>
      <c r="I32" s="24">
        <v>55801.66</v>
      </c>
      <c r="J32">
        <v>54995.74</v>
      </c>
      <c r="K32">
        <v>53600.2</v>
      </c>
      <c r="V32">
        <v>1.4321491734906917E-2</v>
      </c>
      <c r="W32" s="27">
        <v>860.29114922635449</v>
      </c>
    </row>
  </sheetData>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CDCEF7-87D8-421D-A3A3-862F23284BC9}">
  <dimension ref="A1:AB33"/>
  <sheetViews>
    <sheetView topLeftCell="N1" zoomScale="59" zoomScaleNormal="59" workbookViewId="0">
      <selection activeCell="AS32" sqref="AS32"/>
    </sheetView>
  </sheetViews>
  <sheetFormatPr defaultRowHeight="14.4"/>
  <sheetData>
    <row r="1" spans="1:28" ht="15" thickBot="1"/>
    <row r="2" spans="1:28" ht="15" thickBot="1">
      <c r="O2" s="21" t="s">
        <v>3</v>
      </c>
      <c r="P2" s="22"/>
      <c r="Q2" s="22"/>
      <c r="R2" s="23"/>
      <c r="T2" s="21" t="s">
        <v>4</v>
      </c>
      <c r="U2" s="22"/>
      <c r="V2" s="22"/>
      <c r="W2" s="23"/>
      <c r="Y2" s="21" t="s">
        <v>168</v>
      </c>
      <c r="Z2" s="22"/>
      <c r="AA2" s="22"/>
      <c r="AB2" s="23"/>
    </row>
    <row r="3" spans="1:28" ht="57.6">
      <c r="A3" s="2" t="s">
        <v>5</v>
      </c>
      <c r="B3" s="3">
        <v>2010</v>
      </c>
      <c r="C3" s="3">
        <v>2011</v>
      </c>
      <c r="D3" s="3">
        <v>2012</v>
      </c>
      <c r="E3" s="3">
        <v>2013</v>
      </c>
      <c r="F3" s="3">
        <v>2014</v>
      </c>
      <c r="G3" s="3">
        <v>2015</v>
      </c>
      <c r="H3" s="3">
        <v>2016</v>
      </c>
      <c r="I3" s="3">
        <v>2017</v>
      </c>
      <c r="J3" s="3">
        <v>2018</v>
      </c>
      <c r="K3" s="4">
        <v>2019</v>
      </c>
      <c r="L3" s="3">
        <v>2020</v>
      </c>
      <c r="M3" s="3">
        <v>2021</v>
      </c>
      <c r="O3" s="13" t="s">
        <v>6</v>
      </c>
      <c r="P3" s="12" t="s">
        <v>7</v>
      </c>
      <c r="Q3" t="s">
        <v>8</v>
      </c>
      <c r="R3" s="19" t="s">
        <v>9</v>
      </c>
      <c r="W3" s="18" t="s">
        <v>10</v>
      </c>
      <c r="Y3" s="12" t="s">
        <v>169</v>
      </c>
      <c r="Z3" t="s">
        <v>170</v>
      </c>
    </row>
    <row r="4" spans="1:28">
      <c r="A4" s="5" t="s">
        <v>11</v>
      </c>
      <c r="B4" s="6" t="s">
        <v>12</v>
      </c>
      <c r="C4" s="6" t="s">
        <v>12</v>
      </c>
      <c r="D4" s="6" t="s">
        <v>12</v>
      </c>
      <c r="E4" s="6" t="s">
        <v>12</v>
      </c>
      <c r="F4" s="6" t="s">
        <v>12</v>
      </c>
      <c r="G4" s="6" t="s">
        <v>12</v>
      </c>
      <c r="H4" s="6" t="s">
        <v>12</v>
      </c>
      <c r="I4" s="6" t="s">
        <v>12</v>
      </c>
      <c r="J4" s="6" t="s">
        <v>12</v>
      </c>
      <c r="K4" s="6" t="s">
        <v>12</v>
      </c>
      <c r="L4" s="6" t="s">
        <v>12</v>
      </c>
      <c r="M4" s="6" t="s">
        <v>12</v>
      </c>
      <c r="R4" s="19"/>
      <c r="W4" s="16"/>
    </row>
    <row r="5" spans="1:28" ht="15" thickBot="1">
      <c r="A5" s="7" t="s">
        <v>41</v>
      </c>
      <c r="B5" s="8">
        <v>24900</v>
      </c>
      <c r="C5" s="8">
        <v>25650</v>
      </c>
      <c r="D5" s="8">
        <v>25760</v>
      </c>
      <c r="E5" s="8">
        <v>26020</v>
      </c>
      <c r="F5" s="8">
        <v>26580</v>
      </c>
      <c r="G5" s="8">
        <v>27500</v>
      </c>
      <c r="H5" s="8">
        <v>28200</v>
      </c>
      <c r="I5" s="8">
        <v>29320</v>
      </c>
      <c r="J5" s="8">
        <v>30290</v>
      </c>
      <c r="K5" s="8">
        <v>31310</v>
      </c>
      <c r="L5" s="8">
        <v>29910</v>
      </c>
      <c r="M5" s="8">
        <v>32270</v>
      </c>
      <c r="O5" s="14">
        <v>29780</v>
      </c>
      <c r="R5" s="20"/>
      <c r="T5" s="11">
        <v>31310</v>
      </c>
      <c r="W5" s="16"/>
      <c r="Y5" s="11">
        <v>31310</v>
      </c>
    </row>
    <row r="6" spans="1:28">
      <c r="A6" s="7" t="s">
        <v>13</v>
      </c>
      <c r="B6" s="8">
        <v>33330</v>
      </c>
      <c r="C6" s="8">
        <v>34060</v>
      </c>
      <c r="D6" s="8">
        <v>34770</v>
      </c>
      <c r="E6" s="8">
        <v>35210</v>
      </c>
      <c r="F6" s="8">
        <v>35950</v>
      </c>
      <c r="G6" s="8">
        <v>36960</v>
      </c>
      <c r="H6" s="8">
        <v>37960</v>
      </c>
      <c r="I6" s="8">
        <v>39130</v>
      </c>
      <c r="J6" s="8">
        <v>40260</v>
      </c>
      <c r="K6" s="8">
        <v>41620</v>
      </c>
      <c r="L6" s="8">
        <v>39580</v>
      </c>
      <c r="M6" s="8">
        <v>43740</v>
      </c>
      <c r="O6" s="14">
        <v>39742.5</v>
      </c>
      <c r="P6">
        <v>0.7493237717808392</v>
      </c>
      <c r="Q6">
        <v>1.9483215307373677E-2</v>
      </c>
      <c r="R6" s="15">
        <v>1170.3555745210183</v>
      </c>
      <c r="T6" s="11">
        <v>41620</v>
      </c>
      <c r="U6">
        <v>0.75228255646323883</v>
      </c>
      <c r="V6">
        <v>2.0253699913813799E-2</v>
      </c>
      <c r="W6" s="16">
        <v>1216.6385386008001</v>
      </c>
      <c r="Y6" s="11">
        <v>41620</v>
      </c>
      <c r="Z6">
        <v>1.3292877674864261</v>
      </c>
      <c r="AA6">
        <v>4.8691460860816355E-2</v>
      </c>
    </row>
    <row r="7" spans="1:28">
      <c r="A7" s="7" t="s">
        <v>14</v>
      </c>
      <c r="B7" s="9">
        <v>5080</v>
      </c>
      <c r="C7" s="9">
        <v>5640</v>
      </c>
      <c r="D7" s="9">
        <v>5780</v>
      </c>
      <c r="E7" s="9">
        <v>5790</v>
      </c>
      <c r="F7" s="9">
        <v>5960</v>
      </c>
      <c r="G7" s="9">
        <v>6380</v>
      </c>
      <c r="H7" s="9">
        <v>6840</v>
      </c>
      <c r="I7" s="9">
        <v>7420</v>
      </c>
      <c r="J7" s="9">
        <v>8000</v>
      </c>
      <c r="K7" s="9">
        <v>8820</v>
      </c>
      <c r="L7" s="9">
        <v>8840</v>
      </c>
      <c r="M7" s="9">
        <v>9850</v>
      </c>
      <c r="O7" s="14">
        <v>7770</v>
      </c>
      <c r="P7">
        <v>3.8326898326898329</v>
      </c>
      <c r="Q7">
        <v>9.9654013430282934E-2</v>
      </c>
      <c r="R7" s="16">
        <v>5986.2106075162901</v>
      </c>
      <c r="T7" s="11">
        <v>8820</v>
      </c>
      <c r="U7">
        <v>3.5498866213151929</v>
      </c>
      <c r="V7">
        <v>9.5573581679470568E-2</v>
      </c>
      <c r="W7" s="16">
        <v>5741.0993170708962</v>
      </c>
      <c r="Y7" s="11">
        <v>8820</v>
      </c>
      <c r="Z7">
        <v>0.28169913765570104</v>
      </c>
      <c r="AA7">
        <v>1.0318565228073048E-2</v>
      </c>
    </row>
    <row r="8" spans="1:28">
      <c r="A8" s="7" t="s">
        <v>15</v>
      </c>
      <c r="B8" s="8">
        <v>15020</v>
      </c>
      <c r="C8" s="8">
        <v>15740</v>
      </c>
      <c r="D8" s="8">
        <v>15470</v>
      </c>
      <c r="E8" s="8">
        <v>15170</v>
      </c>
      <c r="F8" s="8">
        <v>15000</v>
      </c>
      <c r="G8" s="8">
        <v>16080</v>
      </c>
      <c r="H8" s="8">
        <v>16790</v>
      </c>
      <c r="I8" s="8">
        <v>18330</v>
      </c>
      <c r="J8" s="8">
        <v>19850</v>
      </c>
      <c r="K8" s="8">
        <v>21140</v>
      </c>
      <c r="L8" s="8">
        <v>20120</v>
      </c>
      <c r="M8" s="8">
        <v>22340</v>
      </c>
      <c r="O8" s="14">
        <v>19027.5</v>
      </c>
      <c r="P8">
        <v>1.5651031401918276</v>
      </c>
      <c r="Q8">
        <v>4.0694346832389879E-2</v>
      </c>
      <c r="R8" s="16">
        <v>2444.50697256085</v>
      </c>
      <c r="T8" s="11">
        <v>21140</v>
      </c>
      <c r="U8">
        <v>1.4810785241248818</v>
      </c>
      <c r="V8">
        <v>3.987507050203077E-2</v>
      </c>
      <c r="W8" s="16">
        <v>2395.2930925527585</v>
      </c>
      <c r="Y8" s="11">
        <v>21140</v>
      </c>
      <c r="Z8">
        <v>0.67518364739699777</v>
      </c>
      <c r="AA8">
        <v>2.4731799197444924E-2</v>
      </c>
    </row>
    <row r="9" spans="1:28">
      <c r="A9" s="7" t="s">
        <v>16</v>
      </c>
      <c r="B9" s="9">
        <v>43840</v>
      </c>
      <c r="C9" s="9">
        <v>44500</v>
      </c>
      <c r="D9" s="9">
        <v>45530</v>
      </c>
      <c r="E9" s="9">
        <v>46100</v>
      </c>
      <c r="F9" s="9">
        <v>47090</v>
      </c>
      <c r="G9" s="9">
        <v>48050</v>
      </c>
      <c r="H9" s="9">
        <v>49420</v>
      </c>
      <c r="I9" s="9">
        <v>51140</v>
      </c>
      <c r="J9" s="9">
        <v>52180</v>
      </c>
      <c r="K9" s="9">
        <v>53370</v>
      </c>
      <c r="L9" s="9">
        <v>53600</v>
      </c>
      <c r="M9" s="9">
        <v>57140</v>
      </c>
      <c r="O9" s="14">
        <v>51527.5</v>
      </c>
      <c r="P9">
        <v>0.57794381640871384</v>
      </c>
      <c r="Q9">
        <v>1.5027154128442063E-2</v>
      </c>
      <c r="R9" s="16">
        <v>902.68024686626711</v>
      </c>
      <c r="T9" s="11">
        <v>53370</v>
      </c>
      <c r="U9">
        <v>0.58665917181937421</v>
      </c>
      <c r="V9">
        <v>1.5794622267433583E-2</v>
      </c>
      <c r="W9" s="16">
        <v>948.78201192739937</v>
      </c>
      <c r="Y9" s="11">
        <v>53370</v>
      </c>
      <c r="Z9">
        <v>1.70456723091664</v>
      </c>
      <c r="AA9">
        <v>6.243784877803385E-2</v>
      </c>
    </row>
    <row r="10" spans="1:28">
      <c r="A10" s="7" t="s">
        <v>17</v>
      </c>
      <c r="B10" s="8">
        <v>31940</v>
      </c>
      <c r="C10" s="8">
        <v>33550</v>
      </c>
      <c r="D10" s="8">
        <v>34130</v>
      </c>
      <c r="E10" s="8">
        <v>34860</v>
      </c>
      <c r="F10" s="8">
        <v>36150</v>
      </c>
      <c r="G10" s="8">
        <v>37050</v>
      </c>
      <c r="H10" s="8">
        <v>38070</v>
      </c>
      <c r="I10" s="8">
        <v>39530</v>
      </c>
      <c r="J10" s="8">
        <v>40620</v>
      </c>
      <c r="K10" s="8">
        <v>41800</v>
      </c>
      <c r="L10" s="8">
        <v>40490</v>
      </c>
      <c r="M10" s="8">
        <v>42920</v>
      </c>
      <c r="O10" s="14">
        <v>40005</v>
      </c>
      <c r="P10">
        <v>0.74440694913135863</v>
      </c>
      <c r="Q10">
        <v>1.9355372687246554E-2</v>
      </c>
      <c r="R10" s="16">
        <v>1162.6760760005393</v>
      </c>
      <c r="T10" s="11">
        <v>41800</v>
      </c>
      <c r="U10">
        <v>0.74904306220095696</v>
      </c>
      <c r="V10">
        <v>2.0166483024232785E-2</v>
      </c>
      <c r="W10" s="16">
        <v>1211.399425276682</v>
      </c>
      <c r="Y10" s="11">
        <v>41800</v>
      </c>
      <c r="Z10">
        <v>1.3350367294793994</v>
      </c>
      <c r="AA10">
        <v>4.890204382465458E-2</v>
      </c>
    </row>
    <row r="11" spans="1:28">
      <c r="A11" s="7" t="s">
        <v>18</v>
      </c>
      <c r="B11" s="9">
        <v>11060</v>
      </c>
      <c r="C11" s="9">
        <v>12540</v>
      </c>
      <c r="D11" s="9">
        <v>13520</v>
      </c>
      <c r="E11" s="9">
        <v>14320</v>
      </c>
      <c r="F11" s="9">
        <v>15240</v>
      </c>
      <c r="G11" s="9">
        <v>15710</v>
      </c>
      <c r="H11" s="9">
        <v>16530</v>
      </c>
      <c r="I11" s="9">
        <v>18120</v>
      </c>
      <c r="J11" s="9">
        <v>19570</v>
      </c>
      <c r="K11" s="9">
        <v>20930</v>
      </c>
      <c r="L11" s="9">
        <v>20190</v>
      </c>
      <c r="M11" s="9">
        <v>23060</v>
      </c>
      <c r="O11" s="14">
        <v>18787.5</v>
      </c>
      <c r="P11">
        <v>1.5850964737192281</v>
      </c>
      <c r="Q11">
        <v>4.1214194775957329E-2</v>
      </c>
      <c r="R11" s="16">
        <v>2475.7342073400705</v>
      </c>
      <c r="T11" s="11">
        <v>20930</v>
      </c>
      <c r="U11">
        <v>1.4959388437649308</v>
      </c>
      <c r="V11">
        <v>4.0275154821449138E-2</v>
      </c>
      <c r="W11" s="16">
        <v>2419.3261336151604</v>
      </c>
      <c r="Y11" s="11">
        <v>20930</v>
      </c>
      <c r="Z11">
        <v>0.66847652507186206</v>
      </c>
      <c r="AA11">
        <v>2.4486119072966998E-2</v>
      </c>
    </row>
    <row r="12" spans="1:28">
      <c r="A12" s="7" t="s">
        <v>19</v>
      </c>
      <c r="B12" s="8">
        <v>36700</v>
      </c>
      <c r="C12" s="8">
        <v>37500</v>
      </c>
      <c r="D12" s="8">
        <v>38180</v>
      </c>
      <c r="E12" s="8">
        <v>38830</v>
      </c>
      <c r="F12" s="8">
        <v>41900</v>
      </c>
      <c r="G12" s="8">
        <v>55970</v>
      </c>
      <c r="H12" s="8">
        <v>56870</v>
      </c>
      <c r="I12" s="8">
        <v>61830</v>
      </c>
      <c r="J12" s="8">
        <v>67080</v>
      </c>
      <c r="K12" s="8">
        <v>72360</v>
      </c>
      <c r="L12" s="8">
        <v>74870</v>
      </c>
      <c r="M12" s="8">
        <v>83990</v>
      </c>
      <c r="O12" s="14">
        <v>64535</v>
      </c>
      <c r="P12">
        <v>0.46145502440536146</v>
      </c>
      <c r="Q12">
        <v>1.1998321598408591E-2</v>
      </c>
      <c r="R12" s="16">
        <v>720.73845851710814</v>
      </c>
      <c r="T12" s="11">
        <v>72360</v>
      </c>
      <c r="U12">
        <v>0.43269762299613046</v>
      </c>
      <c r="V12">
        <v>1.164951617486084E-2</v>
      </c>
      <c r="W12" s="16">
        <v>699.78573765292015</v>
      </c>
      <c r="Y12" s="11">
        <v>72360</v>
      </c>
      <c r="Z12">
        <v>2.3110827211753433</v>
      </c>
      <c r="AA12">
        <v>8.465435146296664E-2</v>
      </c>
    </row>
    <row r="13" spans="1:28">
      <c r="A13" s="10" t="s">
        <v>20</v>
      </c>
      <c r="B13" s="9">
        <v>20150</v>
      </c>
      <c r="C13" s="9">
        <v>18310</v>
      </c>
      <c r="D13" s="9">
        <v>17060</v>
      </c>
      <c r="E13" s="9">
        <v>16400</v>
      </c>
      <c r="F13" s="9">
        <v>16270</v>
      </c>
      <c r="G13" s="9">
        <v>16300</v>
      </c>
      <c r="H13" s="9">
        <v>16190</v>
      </c>
      <c r="I13" s="9">
        <v>16450</v>
      </c>
      <c r="J13" s="9">
        <v>16730</v>
      </c>
      <c r="K13" s="9">
        <v>17090</v>
      </c>
      <c r="L13" s="9">
        <v>15440</v>
      </c>
      <c r="M13" s="9">
        <v>17140</v>
      </c>
      <c r="O13" s="14">
        <v>16615</v>
      </c>
      <c r="P13">
        <v>1.7923563045440867</v>
      </c>
      <c r="Q13">
        <v>4.6603170890959875E-2</v>
      </c>
      <c r="R13" s="16">
        <v>2799.4496792297064</v>
      </c>
      <c r="T13" s="11">
        <v>17090</v>
      </c>
      <c r="U13">
        <v>1.8320655354008193</v>
      </c>
      <c r="V13">
        <v>4.9324692241833258E-2</v>
      </c>
      <c r="W13" s="16">
        <v>2962.9313034853894</v>
      </c>
      <c r="Y13" s="11">
        <v>17090</v>
      </c>
      <c r="Z13">
        <v>0.54583200255509423</v>
      </c>
      <c r="AA13">
        <v>1.9993682511084854E-2</v>
      </c>
    </row>
    <row r="14" spans="1:28">
      <c r="A14" s="7" t="s">
        <v>21</v>
      </c>
      <c r="B14" s="8">
        <v>23040</v>
      </c>
      <c r="C14" s="8">
        <v>22760</v>
      </c>
      <c r="D14" s="8">
        <v>22050</v>
      </c>
      <c r="E14" s="8">
        <v>21900</v>
      </c>
      <c r="F14" s="8">
        <v>22220</v>
      </c>
      <c r="G14" s="8">
        <v>23220</v>
      </c>
      <c r="H14" s="8">
        <v>23980</v>
      </c>
      <c r="I14" s="8">
        <v>24970</v>
      </c>
      <c r="J14" s="8">
        <v>25750</v>
      </c>
      <c r="K14" s="8">
        <v>26420</v>
      </c>
      <c r="L14" s="8">
        <v>23690</v>
      </c>
      <c r="M14" s="8">
        <v>25410</v>
      </c>
      <c r="O14" s="14">
        <v>25280</v>
      </c>
      <c r="P14">
        <v>1.178006329113924</v>
      </c>
      <c r="Q14">
        <v>3.0629417893722245E-2</v>
      </c>
      <c r="R14" s="16">
        <v>1839.9072951108217</v>
      </c>
      <c r="T14" s="11">
        <v>26420</v>
      </c>
      <c r="U14">
        <v>1.1850870552611659</v>
      </c>
      <c r="V14">
        <v>3.1906093505409933E-2</v>
      </c>
      <c r="W14" s="16">
        <v>1916.5971225043645</v>
      </c>
      <c r="Y14" s="11">
        <v>26420</v>
      </c>
      <c r="Z14">
        <v>0.84381986585755353</v>
      </c>
      <c r="AA14">
        <v>3.0908899470032874E-2</v>
      </c>
    </row>
    <row r="15" spans="1:28">
      <c r="A15" s="7" t="s">
        <v>22</v>
      </c>
      <c r="B15" s="9">
        <v>30690</v>
      </c>
      <c r="C15" s="9">
        <v>31510</v>
      </c>
      <c r="D15" s="9">
        <v>31820</v>
      </c>
      <c r="E15" s="9">
        <v>32080</v>
      </c>
      <c r="F15" s="9">
        <v>32420</v>
      </c>
      <c r="G15" s="9">
        <v>33020</v>
      </c>
      <c r="H15" s="9">
        <v>33430</v>
      </c>
      <c r="I15" s="9">
        <v>34230</v>
      </c>
      <c r="J15" s="9">
        <v>35070</v>
      </c>
      <c r="K15" s="9">
        <v>36050</v>
      </c>
      <c r="L15" s="9">
        <v>33960</v>
      </c>
      <c r="M15" s="9">
        <v>36520</v>
      </c>
      <c r="O15" s="14">
        <v>34695</v>
      </c>
      <c r="P15">
        <v>0.85833693615794782</v>
      </c>
      <c r="Q15">
        <v>2.2317673565450304E-2</v>
      </c>
      <c r="R15" s="16">
        <v>1340.6213120161858</v>
      </c>
      <c r="T15" s="11">
        <v>36050</v>
      </c>
      <c r="U15">
        <v>0.86851595006934812</v>
      </c>
      <c r="V15">
        <v>2.3383051051676294E-2</v>
      </c>
      <c r="W15" s="16">
        <v>1404.6184736911318</v>
      </c>
      <c r="Y15" s="11">
        <v>36050</v>
      </c>
      <c r="Z15">
        <v>1.1513893324816353</v>
      </c>
      <c r="AA15">
        <v>4.2175088035377936E-2</v>
      </c>
    </row>
    <row r="16" spans="1:28">
      <c r="A16" s="7" t="s">
        <v>23</v>
      </c>
      <c r="B16" s="8">
        <v>10610</v>
      </c>
      <c r="C16" s="8">
        <v>10600</v>
      </c>
      <c r="D16" s="8">
        <v>10420</v>
      </c>
      <c r="E16" s="8">
        <v>10420</v>
      </c>
      <c r="F16" s="8">
        <v>10370</v>
      </c>
      <c r="G16" s="8">
        <v>10740</v>
      </c>
      <c r="H16" s="8">
        <v>11320</v>
      </c>
      <c r="I16" s="8">
        <v>12080</v>
      </c>
      <c r="J16" s="8">
        <v>12880</v>
      </c>
      <c r="K16" s="8">
        <v>13660</v>
      </c>
      <c r="L16" s="8">
        <v>12400</v>
      </c>
      <c r="M16" s="8">
        <v>14740</v>
      </c>
      <c r="O16" s="14">
        <v>12485</v>
      </c>
      <c r="P16">
        <v>2.3852623147777332</v>
      </c>
      <c r="Q16">
        <v>6.2019357977837274E-2</v>
      </c>
      <c r="R16" s="16">
        <v>3725.4991125672063</v>
      </c>
      <c r="T16" s="11">
        <v>13660</v>
      </c>
      <c r="U16">
        <v>2.2920937042459735</v>
      </c>
      <c r="V16">
        <v>6.1710028580741601E-2</v>
      </c>
      <c r="W16" s="16">
        <v>3706.9177142434332</v>
      </c>
      <c r="Y16" s="11">
        <v>13660</v>
      </c>
      <c r="Z16">
        <v>0.43628233791121046</v>
      </c>
      <c r="AA16">
        <v>1.5980907144611999E-2</v>
      </c>
    </row>
    <row r="17" spans="1:27">
      <c r="A17" s="7" t="s">
        <v>24</v>
      </c>
      <c r="B17" s="9">
        <v>26940</v>
      </c>
      <c r="C17" s="9">
        <v>27470</v>
      </c>
      <c r="D17" s="9">
        <v>26990</v>
      </c>
      <c r="E17" s="9">
        <v>26740</v>
      </c>
      <c r="F17" s="9">
        <v>26980</v>
      </c>
      <c r="G17" s="9">
        <v>27480</v>
      </c>
      <c r="H17" s="9">
        <v>28210</v>
      </c>
      <c r="I17" s="9">
        <v>28940</v>
      </c>
      <c r="J17" s="9">
        <v>29580</v>
      </c>
      <c r="K17" s="9">
        <v>30080</v>
      </c>
      <c r="L17" s="9">
        <v>27880</v>
      </c>
      <c r="M17" s="9" t="s">
        <v>25</v>
      </c>
      <c r="O17" s="14">
        <v>29202.5</v>
      </c>
      <c r="P17">
        <v>1.01977570413492</v>
      </c>
      <c r="Q17">
        <v>2.6515253295207548E-2</v>
      </c>
      <c r="R17" s="16">
        <v>1592.7696745279197</v>
      </c>
      <c r="T17" s="11">
        <v>30080</v>
      </c>
      <c r="U17">
        <v>1.0408909574468086</v>
      </c>
      <c r="V17">
        <v>2.8023902606812846E-2</v>
      </c>
      <c r="W17" s="16">
        <v>1683.3941481570914</v>
      </c>
      <c r="Y17" s="11">
        <v>30080</v>
      </c>
      <c r="Z17">
        <v>0.96071542638134777</v>
      </c>
      <c r="AA17">
        <v>3.5190753068076792E-2</v>
      </c>
    </row>
    <row r="18" spans="1:27">
      <c r="A18" s="7" t="s">
        <v>26</v>
      </c>
      <c r="B18" s="8">
        <v>23400</v>
      </c>
      <c r="C18" s="8">
        <v>23270</v>
      </c>
      <c r="D18" s="8">
        <v>22500</v>
      </c>
      <c r="E18" s="8">
        <v>20880</v>
      </c>
      <c r="F18" s="8">
        <v>20450</v>
      </c>
      <c r="G18" s="8">
        <v>21100</v>
      </c>
      <c r="H18" s="8">
        <v>22230</v>
      </c>
      <c r="I18" s="8">
        <v>23550</v>
      </c>
      <c r="J18" s="8">
        <v>24840</v>
      </c>
      <c r="K18" s="8">
        <v>26090</v>
      </c>
      <c r="L18" s="8">
        <v>24240</v>
      </c>
      <c r="M18" s="8">
        <v>25940</v>
      </c>
      <c r="O18" s="14">
        <v>24177.5</v>
      </c>
      <c r="P18">
        <v>1.2317237100610072</v>
      </c>
      <c r="Q18">
        <v>3.2026126950813708E-2</v>
      </c>
      <c r="R18" s="16">
        <v>1923.8075243677624</v>
      </c>
      <c r="T18" s="11">
        <v>26090</v>
      </c>
      <c r="U18">
        <v>1.2000766577232655</v>
      </c>
      <c r="V18">
        <v>3.2309658505670004E-2</v>
      </c>
      <c r="W18" s="16">
        <v>1940.8392478560868</v>
      </c>
      <c r="Y18" s="11">
        <v>26090</v>
      </c>
      <c r="Z18">
        <v>0.8332801022037688</v>
      </c>
      <c r="AA18">
        <v>3.0522830702996127E-2</v>
      </c>
    </row>
    <row r="19" spans="1:27">
      <c r="A19" s="7" t="s">
        <v>27</v>
      </c>
      <c r="B19" s="9">
        <v>8550</v>
      </c>
      <c r="C19" s="9">
        <v>9550</v>
      </c>
      <c r="D19" s="9">
        <v>10870</v>
      </c>
      <c r="E19" s="9">
        <v>11320</v>
      </c>
      <c r="F19" s="9">
        <v>11850</v>
      </c>
      <c r="G19" s="9">
        <v>12430</v>
      </c>
      <c r="H19" s="9">
        <v>12950</v>
      </c>
      <c r="I19" s="9">
        <v>13900</v>
      </c>
      <c r="J19" s="9">
        <v>15130</v>
      </c>
      <c r="K19" s="9">
        <v>16020</v>
      </c>
      <c r="L19" s="9">
        <v>15480</v>
      </c>
      <c r="M19" s="9">
        <v>17480</v>
      </c>
      <c r="O19" s="14">
        <v>14500</v>
      </c>
      <c r="P19">
        <v>2.0537931034482759</v>
      </c>
      <c r="Q19">
        <v>5.3400805817468852E-2</v>
      </c>
      <c r="R19" s="16">
        <v>3207.783201407005</v>
      </c>
      <c r="T19" s="11">
        <v>16020</v>
      </c>
      <c r="U19">
        <v>1.9544319600499376</v>
      </c>
      <c r="V19">
        <v>5.2619162947124244E-2</v>
      </c>
      <c r="W19" s="16">
        <v>3160.8299610839767</v>
      </c>
      <c r="Y19" s="11">
        <v>16020</v>
      </c>
      <c r="Z19">
        <v>0.51165761737464066</v>
      </c>
      <c r="AA19">
        <v>1.8741883781602065E-2</v>
      </c>
    </row>
    <row r="20" spans="1:27">
      <c r="A20" s="7" t="s">
        <v>28</v>
      </c>
      <c r="B20" s="8">
        <v>9050</v>
      </c>
      <c r="C20" s="8">
        <v>10340</v>
      </c>
      <c r="D20" s="8">
        <v>11180</v>
      </c>
      <c r="E20" s="8">
        <v>11850</v>
      </c>
      <c r="F20" s="8">
        <v>12480</v>
      </c>
      <c r="G20" s="8">
        <v>12860</v>
      </c>
      <c r="H20" s="8">
        <v>13560</v>
      </c>
      <c r="I20" s="8">
        <v>14950</v>
      </c>
      <c r="J20" s="8">
        <v>16250</v>
      </c>
      <c r="K20" s="8">
        <v>17490</v>
      </c>
      <c r="L20" s="8">
        <v>17710</v>
      </c>
      <c r="M20" s="8">
        <v>19740</v>
      </c>
      <c r="O20" s="14">
        <v>15562.5</v>
      </c>
      <c r="P20">
        <v>1.913574297188755</v>
      </c>
      <c r="Q20">
        <v>4.9754967669288247E-2</v>
      </c>
      <c r="R20" s="16">
        <v>2988.7779225960849</v>
      </c>
      <c r="T20" s="11">
        <v>17490</v>
      </c>
      <c r="U20">
        <v>1.7901658090337336</v>
      </c>
      <c r="V20">
        <v>4.8196626095650681E-2</v>
      </c>
      <c r="W20" s="16">
        <v>2895.1684377681709</v>
      </c>
      <c r="Y20" s="11">
        <v>17490</v>
      </c>
      <c r="Z20">
        <v>0.55860747365059082</v>
      </c>
      <c r="AA20">
        <v>2.0461644652947576E-2</v>
      </c>
    </row>
    <row r="21" spans="1:27">
      <c r="A21" s="7" t="s">
        <v>29</v>
      </c>
      <c r="B21" s="9">
        <v>83550</v>
      </c>
      <c r="C21" s="9">
        <v>85330</v>
      </c>
      <c r="D21" s="9">
        <v>87540</v>
      </c>
      <c r="E21" s="9">
        <v>90030</v>
      </c>
      <c r="F21" s="9">
        <v>92760</v>
      </c>
      <c r="G21" s="9">
        <v>95090</v>
      </c>
      <c r="H21" s="9">
        <v>96230</v>
      </c>
      <c r="I21" s="9">
        <v>97440</v>
      </c>
      <c r="J21" s="9">
        <v>99150</v>
      </c>
      <c r="K21" s="9">
        <v>100890</v>
      </c>
      <c r="L21" s="9">
        <v>101760</v>
      </c>
      <c r="M21" s="9">
        <v>114370</v>
      </c>
      <c r="O21" s="14">
        <v>98427.5</v>
      </c>
      <c r="P21">
        <v>0.30255772014934851</v>
      </c>
      <c r="Q21">
        <v>7.8668226293799846E-3</v>
      </c>
      <c r="R21" s="16">
        <v>472.55956333749793</v>
      </c>
      <c r="T21" s="11">
        <v>100890</v>
      </c>
      <c r="U21">
        <v>0.31033799187233618</v>
      </c>
      <c r="V21">
        <v>8.355228371621868E-3</v>
      </c>
      <c r="W21" s="16">
        <v>501.89806696962336</v>
      </c>
      <c r="Y21" s="11">
        <v>100890</v>
      </c>
      <c r="Z21">
        <v>3.2222931970616417</v>
      </c>
      <c r="AA21">
        <v>0.11803175123132538</v>
      </c>
    </row>
    <row r="22" spans="1:27">
      <c r="A22" s="7" t="s">
        <v>30</v>
      </c>
      <c r="B22" s="8">
        <v>9980</v>
      </c>
      <c r="C22" s="8">
        <v>10250</v>
      </c>
      <c r="D22" s="8">
        <v>10110</v>
      </c>
      <c r="E22" s="8">
        <v>10340</v>
      </c>
      <c r="F22" s="8">
        <v>10770</v>
      </c>
      <c r="G22" s="8">
        <v>11460</v>
      </c>
      <c r="H22" s="8">
        <v>11850</v>
      </c>
      <c r="I22" s="8">
        <v>12980</v>
      </c>
      <c r="J22" s="8">
        <v>13920</v>
      </c>
      <c r="K22" s="8">
        <v>14950</v>
      </c>
      <c r="L22" s="8">
        <v>14010</v>
      </c>
      <c r="M22" s="8">
        <v>15810</v>
      </c>
      <c r="O22" s="14">
        <v>13425</v>
      </c>
      <c r="P22">
        <v>2.2182495344506519</v>
      </c>
      <c r="Q22">
        <v>5.7676847996521292E-2</v>
      </c>
      <c r="R22" s="16">
        <v>3464.6447985401542</v>
      </c>
      <c r="T22" s="11">
        <v>14950</v>
      </c>
      <c r="U22">
        <v>2.0943143812709031</v>
      </c>
      <c r="V22">
        <v>5.6385216750028791E-2</v>
      </c>
      <c r="W22" s="16">
        <v>3387.0565870612245</v>
      </c>
      <c r="Y22" s="11">
        <v>14950</v>
      </c>
      <c r="Z22">
        <v>0.47748323219418715</v>
      </c>
      <c r="AA22">
        <v>1.7490085052119284E-2</v>
      </c>
    </row>
    <row r="23" spans="1:27">
      <c r="A23" s="7" t="s">
        <v>31</v>
      </c>
      <c r="B23" s="9">
        <v>16440</v>
      </c>
      <c r="C23" s="9">
        <v>16630</v>
      </c>
      <c r="D23" s="9">
        <v>17530</v>
      </c>
      <c r="E23" s="9">
        <v>18650</v>
      </c>
      <c r="F23" s="9">
        <v>20120</v>
      </c>
      <c r="G23" s="9">
        <v>22450</v>
      </c>
      <c r="H23" s="9">
        <v>23130</v>
      </c>
      <c r="I23" s="9">
        <v>25520</v>
      </c>
      <c r="J23" s="9">
        <v>26700</v>
      </c>
      <c r="K23" s="9">
        <v>27820</v>
      </c>
      <c r="L23" s="9">
        <v>25320</v>
      </c>
      <c r="M23" s="9">
        <v>27930</v>
      </c>
      <c r="O23" s="14">
        <v>25792.5</v>
      </c>
      <c r="P23">
        <v>1.1545992051953087</v>
      </c>
      <c r="Q23">
        <v>3.0020807767889825E-2</v>
      </c>
      <c r="R23" s="16">
        <v>1803.3481213686757</v>
      </c>
      <c r="T23" s="11">
        <v>27820</v>
      </c>
      <c r="U23">
        <v>1.1254493170381021</v>
      </c>
      <c r="V23">
        <v>3.030046694510893E-2</v>
      </c>
      <c r="W23" s="16">
        <v>1820.1472313646768</v>
      </c>
      <c r="Y23" s="11">
        <v>27820</v>
      </c>
      <c r="Z23">
        <v>0.88853401469179172</v>
      </c>
      <c r="AA23">
        <v>3.2546766966552405E-2</v>
      </c>
    </row>
    <row r="24" spans="1:27">
      <c r="A24" s="7" t="s">
        <v>32</v>
      </c>
      <c r="B24" s="8">
        <v>38470</v>
      </c>
      <c r="C24" s="8">
        <v>38960</v>
      </c>
      <c r="D24" s="8">
        <v>38970</v>
      </c>
      <c r="E24" s="8">
        <v>39300</v>
      </c>
      <c r="F24" s="8">
        <v>39820</v>
      </c>
      <c r="G24" s="8">
        <v>40730</v>
      </c>
      <c r="H24" s="8">
        <v>41590</v>
      </c>
      <c r="I24" s="8">
        <v>43090</v>
      </c>
      <c r="J24" s="8">
        <v>44920</v>
      </c>
      <c r="K24" s="8">
        <v>46880</v>
      </c>
      <c r="L24" s="8">
        <v>45870</v>
      </c>
      <c r="M24" s="8">
        <v>49000</v>
      </c>
      <c r="O24" s="14">
        <v>44120</v>
      </c>
      <c r="P24">
        <v>0.6749773345421578</v>
      </c>
      <c r="Q24">
        <v>1.7550128838470045E-2</v>
      </c>
      <c r="R24" s="16">
        <v>1054.2351863191655</v>
      </c>
      <c r="T24" s="11">
        <v>46880</v>
      </c>
      <c r="U24">
        <v>0.6678754266211604</v>
      </c>
      <c r="V24">
        <v>1.7981207133381621E-2</v>
      </c>
      <c r="W24" s="16">
        <v>1080.1300336298059</v>
      </c>
      <c r="Y24" s="11">
        <v>46880</v>
      </c>
      <c r="Z24">
        <v>1.4972852123922069</v>
      </c>
      <c r="AA24">
        <v>5.4845163026311164E-2</v>
      </c>
    </row>
    <row r="25" spans="1:27">
      <c r="A25" s="7" t="s">
        <v>33</v>
      </c>
      <c r="B25" s="9">
        <v>35390</v>
      </c>
      <c r="C25" s="9">
        <v>36970</v>
      </c>
      <c r="D25" s="9">
        <v>37820</v>
      </c>
      <c r="E25" s="9">
        <v>38210</v>
      </c>
      <c r="F25" s="9">
        <v>38990</v>
      </c>
      <c r="G25" s="9">
        <v>39890</v>
      </c>
      <c r="H25" s="9">
        <v>40920</v>
      </c>
      <c r="I25" s="9">
        <v>42000</v>
      </c>
      <c r="J25" s="9">
        <v>43610</v>
      </c>
      <c r="K25" s="9">
        <v>44780</v>
      </c>
      <c r="L25" s="9">
        <v>42540</v>
      </c>
      <c r="M25" s="9">
        <v>45040</v>
      </c>
      <c r="O25" s="14">
        <v>42827.5</v>
      </c>
      <c r="P25">
        <v>0.69534761543400847</v>
      </c>
      <c r="Q25">
        <v>1.8079777814565368E-2</v>
      </c>
      <c r="R25" s="16">
        <v>1086.0511685342728</v>
      </c>
      <c r="T25" s="11">
        <v>44780</v>
      </c>
      <c r="U25">
        <v>0.69919606967396164</v>
      </c>
      <c r="V25">
        <v>1.8824452666657669E-2</v>
      </c>
      <c r="W25" s="16">
        <v>1130.7837422189662</v>
      </c>
      <c r="Y25" s="11">
        <v>44780</v>
      </c>
      <c r="Z25">
        <v>1.4302139891408496</v>
      </c>
      <c r="AA25">
        <v>5.2388361781531875E-2</v>
      </c>
    </row>
    <row r="26" spans="1:27">
      <c r="A26" s="7" t="s">
        <v>34</v>
      </c>
      <c r="B26" s="8">
        <v>9400</v>
      </c>
      <c r="C26" s="8">
        <v>9860</v>
      </c>
      <c r="D26" s="8">
        <v>10070</v>
      </c>
      <c r="E26" s="8">
        <v>10190</v>
      </c>
      <c r="F26" s="8">
        <v>10630</v>
      </c>
      <c r="G26" s="8">
        <v>11190</v>
      </c>
      <c r="H26" s="8">
        <v>11110</v>
      </c>
      <c r="I26" s="8">
        <v>12170</v>
      </c>
      <c r="J26" s="8">
        <v>12960</v>
      </c>
      <c r="K26" s="8">
        <v>13900</v>
      </c>
      <c r="L26" s="8">
        <v>13650</v>
      </c>
      <c r="M26" s="8">
        <v>14940</v>
      </c>
      <c r="O26" s="14">
        <v>12535</v>
      </c>
      <c r="P26">
        <v>2.375747905863582</v>
      </c>
      <c r="Q26">
        <v>6.1771973223238803E-2</v>
      </c>
      <c r="R26" s="16">
        <v>3710.6387252015616</v>
      </c>
      <c r="T26" s="11">
        <v>13900</v>
      </c>
      <c r="U26">
        <v>2.2525179856115107</v>
      </c>
      <c r="V26">
        <v>6.0644531684383475E-2</v>
      </c>
      <c r="W26" s="16">
        <v>3642.9133796090146</v>
      </c>
      <c r="Y26" s="11">
        <v>13900</v>
      </c>
      <c r="Z26">
        <v>0.44394762056850845</v>
      </c>
      <c r="AA26">
        <v>1.6261684429729632E-2</v>
      </c>
    </row>
    <row r="27" spans="1:27">
      <c r="A27" s="7" t="s">
        <v>35</v>
      </c>
      <c r="B27" s="9">
        <v>16990</v>
      </c>
      <c r="C27" s="9">
        <v>16680</v>
      </c>
      <c r="D27" s="9">
        <v>16010</v>
      </c>
      <c r="E27" s="9">
        <v>16300</v>
      </c>
      <c r="F27" s="9">
        <v>16640</v>
      </c>
      <c r="G27" s="9">
        <v>17350</v>
      </c>
      <c r="H27" s="9">
        <v>18060</v>
      </c>
      <c r="I27" s="9">
        <v>19020</v>
      </c>
      <c r="J27" s="9">
        <v>19950</v>
      </c>
      <c r="K27" s="9">
        <v>20840</v>
      </c>
      <c r="L27" s="9">
        <v>19430</v>
      </c>
      <c r="M27" s="9">
        <v>20550</v>
      </c>
      <c r="O27" s="14">
        <v>19467.5</v>
      </c>
      <c r="P27">
        <v>1.5297290355721074</v>
      </c>
      <c r="Q27">
        <v>3.9774582476090836E-2</v>
      </c>
      <c r="R27" s="16">
        <v>2389.256782863828</v>
      </c>
      <c r="T27" s="11">
        <v>20840</v>
      </c>
      <c r="U27">
        <v>1.5023992322456814</v>
      </c>
      <c r="V27">
        <v>4.0449087831714511E-2</v>
      </c>
      <c r="W27" s="16">
        <v>2429.7742791058208</v>
      </c>
      <c r="Y27" s="11">
        <v>20840</v>
      </c>
      <c r="Z27">
        <v>0.66560204407537527</v>
      </c>
      <c r="AA27">
        <v>2.4380827591047882E-2</v>
      </c>
    </row>
    <row r="28" spans="1:27">
      <c r="A28" s="7" t="s">
        <v>36</v>
      </c>
      <c r="B28" s="8">
        <v>6200</v>
      </c>
      <c r="C28" s="8">
        <v>6540</v>
      </c>
      <c r="D28" s="8">
        <v>6620</v>
      </c>
      <c r="E28" s="8">
        <v>7190</v>
      </c>
      <c r="F28" s="8">
        <v>7570</v>
      </c>
      <c r="G28" s="8">
        <v>8080</v>
      </c>
      <c r="H28" s="8">
        <v>8630</v>
      </c>
      <c r="I28" s="8">
        <v>9580</v>
      </c>
      <c r="J28" s="8">
        <v>10500</v>
      </c>
      <c r="K28" s="8">
        <v>11520</v>
      </c>
      <c r="L28" s="8">
        <v>11360</v>
      </c>
      <c r="M28" s="8">
        <v>12480</v>
      </c>
      <c r="O28" s="14">
        <v>10057.5</v>
      </c>
      <c r="P28">
        <v>2.9609743972160079</v>
      </c>
      <c r="Q28">
        <v>7.6988484648600378E-2</v>
      </c>
      <c r="R28" s="16">
        <v>4624.6936535323457</v>
      </c>
      <c r="T28" s="11">
        <v>11520</v>
      </c>
      <c r="U28">
        <v>2.7178819444444446</v>
      </c>
      <c r="V28">
        <v>7.3173523473344659E-2</v>
      </c>
      <c r="W28" s="16">
        <v>4395.5291646324058</v>
      </c>
      <c r="Y28" s="11">
        <v>11520</v>
      </c>
      <c r="Z28">
        <v>0.36793356755030343</v>
      </c>
      <c r="AA28">
        <v>1.3477309685646432E-2</v>
      </c>
    </row>
    <row r="29" spans="1:27">
      <c r="A29" s="7" t="s">
        <v>37</v>
      </c>
      <c r="B29" s="9">
        <v>17750</v>
      </c>
      <c r="C29" s="9">
        <v>18050</v>
      </c>
      <c r="D29" s="9">
        <v>17630</v>
      </c>
      <c r="E29" s="9">
        <v>17700</v>
      </c>
      <c r="F29" s="9">
        <v>18250</v>
      </c>
      <c r="G29" s="9">
        <v>18830</v>
      </c>
      <c r="H29" s="9">
        <v>19590</v>
      </c>
      <c r="I29" s="9">
        <v>20820</v>
      </c>
      <c r="J29" s="9">
        <v>22140</v>
      </c>
      <c r="K29" s="9">
        <v>23170</v>
      </c>
      <c r="L29" s="9">
        <v>22310</v>
      </c>
      <c r="M29" s="9">
        <v>24680</v>
      </c>
      <c r="O29" s="14">
        <v>21430</v>
      </c>
      <c r="P29">
        <v>1.3896406906206253</v>
      </c>
      <c r="Q29">
        <v>3.6132136460723212E-2</v>
      </c>
      <c r="R29" s="16">
        <v>2170.4552692674556</v>
      </c>
      <c r="T29" s="11">
        <v>23170</v>
      </c>
      <c r="U29">
        <v>1.3513163573586535</v>
      </c>
      <c r="V29">
        <v>3.6381484264692725E-2</v>
      </c>
      <c r="W29" s="16">
        <v>2185.433576891036</v>
      </c>
      <c r="Y29" s="11">
        <v>23170</v>
      </c>
      <c r="Z29">
        <v>0.74001916320664329</v>
      </c>
      <c r="AA29">
        <v>2.7106707067398247E-2</v>
      </c>
    </row>
    <row r="30" spans="1:27">
      <c r="A30" s="7" t="s">
        <v>38</v>
      </c>
      <c r="B30" s="8">
        <v>12610</v>
      </c>
      <c r="C30" s="8">
        <v>13240</v>
      </c>
      <c r="D30" s="8">
        <v>13570</v>
      </c>
      <c r="E30" s="8">
        <v>13710</v>
      </c>
      <c r="F30" s="8">
        <v>14040</v>
      </c>
      <c r="G30" s="8">
        <v>14730</v>
      </c>
      <c r="H30" s="8">
        <v>14920</v>
      </c>
      <c r="I30" s="8">
        <v>15530</v>
      </c>
      <c r="J30" s="8">
        <v>16420</v>
      </c>
      <c r="K30" s="8">
        <v>17250</v>
      </c>
      <c r="L30" s="8">
        <v>16860</v>
      </c>
      <c r="M30" s="8">
        <v>17820</v>
      </c>
      <c r="O30" s="14">
        <v>16030</v>
      </c>
      <c r="P30">
        <v>1.8577666874610106</v>
      </c>
      <c r="Q30">
        <v>4.8303910440006134E-2</v>
      </c>
      <c r="R30" s="16">
        <v>2901.6130018965423</v>
      </c>
      <c r="T30" s="11">
        <v>17250</v>
      </c>
      <c r="U30">
        <v>1.8150724637681159</v>
      </c>
      <c r="V30">
        <v>4.8867187850024946E-2</v>
      </c>
      <c r="W30" s="16">
        <v>2935.4490421197274</v>
      </c>
      <c r="Y30" s="11">
        <v>17250</v>
      </c>
      <c r="Z30">
        <v>0.55094219099329289</v>
      </c>
      <c r="AA30">
        <v>2.0180867367829942E-2</v>
      </c>
    </row>
    <row r="31" spans="1:27">
      <c r="A31" s="7" t="s">
        <v>39</v>
      </c>
      <c r="B31" s="9">
        <v>35080</v>
      </c>
      <c r="C31" s="9">
        <v>36750</v>
      </c>
      <c r="D31" s="9">
        <v>37130</v>
      </c>
      <c r="E31" s="9">
        <v>37570</v>
      </c>
      <c r="F31" s="9">
        <v>37880</v>
      </c>
      <c r="G31" s="9">
        <v>38570</v>
      </c>
      <c r="H31" s="9">
        <v>39580</v>
      </c>
      <c r="I31" s="9">
        <v>41080</v>
      </c>
      <c r="J31" s="9">
        <v>42320</v>
      </c>
      <c r="K31" s="9">
        <v>43440</v>
      </c>
      <c r="L31" s="9">
        <v>43030</v>
      </c>
      <c r="M31" s="9">
        <v>45550</v>
      </c>
      <c r="O31" s="14">
        <v>41605</v>
      </c>
      <c r="P31">
        <v>0.71577935344309573</v>
      </c>
      <c r="Q31">
        <v>1.861102474109598E-2</v>
      </c>
      <c r="R31" s="16">
        <v>1117.9631395361512</v>
      </c>
      <c r="T31" s="11">
        <v>43440</v>
      </c>
      <c r="U31">
        <v>0.72076427255985265</v>
      </c>
      <c r="V31">
        <v>1.940513329679858E-2</v>
      </c>
      <c r="W31" s="16">
        <v>1165.6651928306931</v>
      </c>
      <c r="Y31" s="11">
        <v>43440</v>
      </c>
      <c r="Z31">
        <v>1.3874161609709359</v>
      </c>
      <c r="AA31">
        <v>5.0820688606291749E-2</v>
      </c>
    </row>
    <row r="32" spans="1:27" ht="15" thickBot="1">
      <c r="A32" s="7" t="s">
        <v>40</v>
      </c>
      <c r="B32" s="8">
        <v>39950</v>
      </c>
      <c r="C32" s="8">
        <v>43690</v>
      </c>
      <c r="D32" s="8">
        <v>45170</v>
      </c>
      <c r="E32" s="8">
        <v>46020</v>
      </c>
      <c r="F32" s="8">
        <v>45260</v>
      </c>
      <c r="G32" s="8">
        <v>46480</v>
      </c>
      <c r="H32" s="8">
        <v>46990</v>
      </c>
      <c r="I32" s="8">
        <v>47730</v>
      </c>
      <c r="J32" s="8">
        <v>46260</v>
      </c>
      <c r="K32" s="8">
        <v>46390</v>
      </c>
      <c r="L32" s="8">
        <v>45940</v>
      </c>
      <c r="M32" s="8">
        <v>50910</v>
      </c>
      <c r="O32" s="14">
        <v>46842.5</v>
      </c>
      <c r="P32">
        <v>0.63574745156641943</v>
      </c>
      <c r="Q32">
        <v>1.6530110142569214E-2</v>
      </c>
      <c r="R32" s="17">
        <v>992.96272445752413</v>
      </c>
      <c r="T32" s="11">
        <v>46390</v>
      </c>
      <c r="U32">
        <v>0.6749299417978013</v>
      </c>
      <c r="V32">
        <v>1.8171135814031698E-2</v>
      </c>
      <c r="W32" s="17">
        <v>1091.5390380807353</v>
      </c>
      <c r="Y32" s="11">
        <v>46390</v>
      </c>
      <c r="Z32">
        <v>1.4816352603002236</v>
      </c>
      <c r="AA32">
        <v>5.4271909402529336E-2</v>
      </c>
    </row>
    <row r="33" spans="16:27">
      <c r="P33">
        <v>38.459964639268129</v>
      </c>
      <c r="R33">
        <v>60069.94000000001</v>
      </c>
      <c r="U33">
        <v>37.142969416178289</v>
      </c>
      <c r="V33">
        <f t="shared" ref="V33:X33" si="0">SUM(V6:V32)</f>
        <v>0.99999999999999978</v>
      </c>
      <c r="W33">
        <f t="shared" si="0"/>
        <v>60069.94</v>
      </c>
      <c r="X33">
        <f t="shared" si="0"/>
        <v>0</v>
      </c>
      <c r="Z33">
        <v>27.300223570744173</v>
      </c>
      <c r="AA33">
        <v>0.99999999999999989</v>
      </c>
    </row>
  </sheetData>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DE4941-D55A-4B00-90BF-F3B4838DFE6A}">
  <dimension ref="A2:AB63"/>
  <sheetViews>
    <sheetView zoomScale="75" zoomScaleNormal="75" workbookViewId="0">
      <selection activeCell="O22" sqref="O22"/>
    </sheetView>
  </sheetViews>
  <sheetFormatPr defaultRowHeight="14.4"/>
  <cols>
    <col min="9" max="9" width="10.5546875" bestFit="1" customWidth="1"/>
  </cols>
  <sheetData>
    <row r="2" spans="1:28">
      <c r="A2" s="28" t="s">
        <v>57</v>
      </c>
    </row>
    <row r="3" spans="1:28">
      <c r="A3" s="2" t="s">
        <v>5</v>
      </c>
      <c r="B3" s="3">
        <v>2010</v>
      </c>
      <c r="C3" s="3">
        <v>2011</v>
      </c>
      <c r="D3" s="3">
        <v>2012</v>
      </c>
      <c r="E3" s="3">
        <v>2013</v>
      </c>
      <c r="F3" s="3">
        <v>2014</v>
      </c>
      <c r="G3" s="3">
        <v>2015</v>
      </c>
      <c r="H3" s="3">
        <v>2016</v>
      </c>
      <c r="I3" s="3">
        <v>2017</v>
      </c>
      <c r="J3" s="3">
        <v>2018</v>
      </c>
      <c r="K3" s="4">
        <v>2019</v>
      </c>
      <c r="L3" s="3">
        <v>2020</v>
      </c>
      <c r="M3" s="3">
        <v>2021</v>
      </c>
    </row>
    <row r="4" spans="1:28">
      <c r="A4" s="5" t="s">
        <v>11</v>
      </c>
      <c r="B4" s="6" t="s">
        <v>12</v>
      </c>
      <c r="C4" s="6" t="s">
        <v>12</v>
      </c>
      <c r="D4" s="6" t="s">
        <v>12</v>
      </c>
      <c r="E4" s="6" t="s">
        <v>12</v>
      </c>
      <c r="F4" s="6" t="s">
        <v>12</v>
      </c>
      <c r="G4" s="6" t="s">
        <v>12</v>
      </c>
      <c r="H4" s="6" t="s">
        <v>12</v>
      </c>
      <c r="I4" s="6" t="s">
        <v>12</v>
      </c>
      <c r="J4" s="6" t="s">
        <v>12</v>
      </c>
      <c r="K4" s="6" t="s">
        <v>12</v>
      </c>
      <c r="L4" s="6" t="s">
        <v>12</v>
      </c>
      <c r="M4" s="6" t="s">
        <v>12</v>
      </c>
      <c r="T4" t="s">
        <v>58</v>
      </c>
      <c r="U4" t="s">
        <v>59</v>
      </c>
      <c r="V4" t="s">
        <v>60</v>
      </c>
      <c r="AA4" t="s">
        <v>58</v>
      </c>
      <c r="AB4" t="s">
        <v>174</v>
      </c>
    </row>
    <row r="5" spans="1:28">
      <c r="A5" s="7" t="s">
        <v>41</v>
      </c>
      <c r="B5" s="8">
        <v>24900</v>
      </c>
      <c r="C5" s="8">
        <v>25650</v>
      </c>
      <c r="D5" s="8">
        <v>25760</v>
      </c>
      <c r="E5" s="8">
        <v>26020</v>
      </c>
      <c r="F5" s="8">
        <v>26580</v>
      </c>
      <c r="G5" s="8">
        <v>27500</v>
      </c>
      <c r="H5" s="8">
        <v>28200</v>
      </c>
      <c r="I5" s="8">
        <v>29320</v>
      </c>
      <c r="J5" s="8">
        <v>30290</v>
      </c>
      <c r="K5" s="8">
        <v>31310</v>
      </c>
      <c r="L5" s="8">
        <v>29910</v>
      </c>
      <c r="M5" s="8">
        <v>32270</v>
      </c>
    </row>
    <row r="6" spans="1:28">
      <c r="A6" s="7" t="s">
        <v>13</v>
      </c>
      <c r="B6" s="8">
        <v>33330</v>
      </c>
      <c r="C6" s="8">
        <v>34060</v>
      </c>
      <c r="D6" s="8">
        <v>34770</v>
      </c>
      <c r="E6" s="8">
        <v>35210</v>
      </c>
      <c r="F6" s="8">
        <v>35950</v>
      </c>
      <c r="G6" s="8">
        <v>36960</v>
      </c>
      <c r="H6" s="8">
        <v>37960</v>
      </c>
      <c r="I6" s="8">
        <v>39130</v>
      </c>
      <c r="J6" s="8">
        <v>40260</v>
      </c>
      <c r="K6" s="8">
        <v>41620</v>
      </c>
      <c r="L6" s="8">
        <v>39580</v>
      </c>
      <c r="M6" s="8">
        <v>43740</v>
      </c>
      <c r="T6">
        <v>0.80833451105611431</v>
      </c>
      <c r="U6">
        <v>1.2371115996191586</v>
      </c>
      <c r="V6">
        <v>3.7248034567220291E-2</v>
      </c>
      <c r="AA6">
        <v>0.80833451105611431</v>
      </c>
      <c r="AB6">
        <f>AA6/$AA$33</f>
        <v>2.6287140962117081E-2</v>
      </c>
    </row>
    <row r="7" spans="1:28">
      <c r="A7" s="7" t="s">
        <v>14</v>
      </c>
      <c r="B7" s="9">
        <v>5080</v>
      </c>
      <c r="C7" s="9">
        <v>5640</v>
      </c>
      <c r="D7" s="9">
        <v>5780</v>
      </c>
      <c r="E7" s="9">
        <v>5790</v>
      </c>
      <c r="F7" s="9">
        <v>5960</v>
      </c>
      <c r="G7" s="9">
        <v>6380</v>
      </c>
      <c r="H7" s="9">
        <v>6840</v>
      </c>
      <c r="I7" s="9">
        <v>7420</v>
      </c>
      <c r="J7" s="9">
        <v>8000</v>
      </c>
      <c r="K7" s="9">
        <v>8820</v>
      </c>
      <c r="L7" s="9">
        <v>8840</v>
      </c>
      <c r="M7" s="9">
        <v>9850</v>
      </c>
      <c r="T7">
        <v>0.68220272099052925</v>
      </c>
      <c r="U7">
        <v>1.4658399464429615</v>
      </c>
      <c r="V7">
        <v>4.4134787040981685E-2</v>
      </c>
      <c r="AA7">
        <v>0.68220272099052925</v>
      </c>
      <c r="AB7">
        <f>AA7/$AA$33</f>
        <v>2.2185319129808818E-2</v>
      </c>
    </row>
    <row r="8" spans="1:28">
      <c r="A8" s="7" t="s">
        <v>15</v>
      </c>
      <c r="B8" s="8">
        <v>15020</v>
      </c>
      <c r="C8" s="8">
        <v>15740</v>
      </c>
      <c r="D8" s="8">
        <v>15470</v>
      </c>
      <c r="E8" s="8">
        <v>15170</v>
      </c>
      <c r="F8" s="8">
        <v>15000</v>
      </c>
      <c r="G8" s="8">
        <v>16080</v>
      </c>
      <c r="H8" s="8">
        <v>16790</v>
      </c>
      <c r="I8" s="8">
        <v>18330</v>
      </c>
      <c r="J8" s="8">
        <v>19850</v>
      </c>
      <c r="K8" s="8">
        <v>21140</v>
      </c>
      <c r="L8" s="8">
        <v>20120</v>
      </c>
      <c r="M8" s="8">
        <v>22340</v>
      </c>
      <c r="T8">
        <v>0.88987163252595092</v>
      </c>
      <c r="U8">
        <v>1.1237575886776427</v>
      </c>
      <c r="V8">
        <v>3.3835073182667395E-2</v>
      </c>
      <c r="AA8">
        <v>0.88987163252595092</v>
      </c>
      <c r="AB8">
        <f t="shared" ref="AB8:AB32" si="0">AA8/$AA$33</f>
        <v>2.8938738507943085E-2</v>
      </c>
    </row>
    <row r="9" spans="1:28">
      <c r="A9" s="7" t="s">
        <v>16</v>
      </c>
      <c r="B9" s="9">
        <v>43840</v>
      </c>
      <c r="C9" s="9">
        <v>44500</v>
      </c>
      <c r="D9" s="9">
        <v>45530</v>
      </c>
      <c r="E9" s="9">
        <v>46100</v>
      </c>
      <c r="F9" s="9">
        <v>47090</v>
      </c>
      <c r="G9" s="9">
        <v>48050</v>
      </c>
      <c r="H9" s="9">
        <v>49420</v>
      </c>
      <c r="I9" s="9">
        <v>51140</v>
      </c>
      <c r="J9" s="9">
        <v>52180</v>
      </c>
      <c r="K9" s="9">
        <v>53370</v>
      </c>
      <c r="L9" s="9">
        <v>53600</v>
      </c>
      <c r="M9" s="9">
        <v>57140</v>
      </c>
      <c r="T9">
        <v>1.9925536091175378</v>
      </c>
      <c r="U9">
        <v>0.50186855471501224</v>
      </c>
      <c r="V9">
        <v>1.5110695979231334E-2</v>
      </c>
      <c r="AA9">
        <v>1.9925536091175378</v>
      </c>
      <c r="AB9">
        <f t="shared" si="0"/>
        <v>6.4798096432890945E-2</v>
      </c>
    </row>
    <row r="10" spans="1:28">
      <c r="A10" s="7" t="s">
        <v>17</v>
      </c>
      <c r="B10" s="8">
        <v>31940</v>
      </c>
      <c r="C10" s="8">
        <v>33550</v>
      </c>
      <c r="D10" s="8">
        <v>34130</v>
      </c>
      <c r="E10" s="8">
        <v>34860</v>
      </c>
      <c r="F10" s="8">
        <v>36150</v>
      </c>
      <c r="G10" s="8">
        <v>37050</v>
      </c>
      <c r="H10" s="8">
        <v>38070</v>
      </c>
      <c r="I10" s="8">
        <v>39530</v>
      </c>
      <c r="J10" s="8">
        <v>40620</v>
      </c>
      <c r="K10" s="8">
        <v>41800</v>
      </c>
      <c r="L10" s="8">
        <v>40490</v>
      </c>
      <c r="M10" s="8">
        <v>42920</v>
      </c>
      <c r="T10">
        <v>1.365082745177286</v>
      </c>
      <c r="U10">
        <v>0.7325563256388008</v>
      </c>
      <c r="V10">
        <v>2.2056444502040029E-2</v>
      </c>
      <c r="AA10">
        <v>1.365082745177286</v>
      </c>
      <c r="AB10">
        <f t="shared" si="0"/>
        <v>4.4392664245579888E-2</v>
      </c>
    </row>
    <row r="11" spans="1:28">
      <c r="A11" s="7" t="s">
        <v>18</v>
      </c>
      <c r="B11" s="9">
        <v>11060</v>
      </c>
      <c r="C11" s="9">
        <v>12540</v>
      </c>
      <c r="D11" s="9">
        <v>13520</v>
      </c>
      <c r="E11" s="9">
        <v>14320</v>
      </c>
      <c r="F11" s="9">
        <v>15240</v>
      </c>
      <c r="G11" s="9">
        <v>15710</v>
      </c>
      <c r="H11" s="9">
        <v>16530</v>
      </c>
      <c r="I11" s="9">
        <v>18120</v>
      </c>
      <c r="J11" s="9">
        <v>19570</v>
      </c>
      <c r="K11" s="9">
        <v>20930</v>
      </c>
      <c r="L11" s="9">
        <v>20190</v>
      </c>
      <c r="M11" s="9">
        <v>23060</v>
      </c>
      <c r="T11">
        <v>2.1683868533333719</v>
      </c>
      <c r="U11">
        <v>0.4611723219326575</v>
      </c>
      <c r="V11">
        <v>1.3885378323249898E-2</v>
      </c>
      <c r="AA11">
        <v>2.1683868533333719</v>
      </c>
      <c r="AB11">
        <f t="shared" si="0"/>
        <v>7.0516215866501419E-2</v>
      </c>
    </row>
    <row r="12" spans="1:28">
      <c r="A12" s="7" t="s">
        <v>19</v>
      </c>
      <c r="B12" s="8">
        <v>36700</v>
      </c>
      <c r="C12" s="8">
        <v>37500</v>
      </c>
      <c r="D12" s="8">
        <v>38180</v>
      </c>
      <c r="E12" s="8">
        <v>38830</v>
      </c>
      <c r="F12" s="8">
        <v>41900</v>
      </c>
      <c r="G12" s="8">
        <v>55970</v>
      </c>
      <c r="H12" s="8">
        <v>56870</v>
      </c>
      <c r="I12" s="8">
        <v>61830</v>
      </c>
      <c r="J12" s="8">
        <v>67080</v>
      </c>
      <c r="K12" s="8">
        <v>72360</v>
      </c>
      <c r="L12" s="8">
        <v>74870</v>
      </c>
      <c r="M12" s="8">
        <v>83990</v>
      </c>
      <c r="T12">
        <v>0.85286776320978508</v>
      </c>
      <c r="U12">
        <v>1.1725147122884323</v>
      </c>
      <c r="V12">
        <v>3.5303095167274125E-2</v>
      </c>
      <c r="AA12">
        <v>0.85286776320978508</v>
      </c>
      <c r="AB12">
        <f t="shared" si="0"/>
        <v>2.7735367978102769E-2</v>
      </c>
    </row>
    <row r="13" spans="1:28">
      <c r="A13" s="7" t="s">
        <v>20</v>
      </c>
      <c r="B13" s="9">
        <v>20150</v>
      </c>
      <c r="C13" s="9">
        <v>18310</v>
      </c>
      <c r="D13" s="9">
        <v>17060</v>
      </c>
      <c r="E13" s="9">
        <v>16400</v>
      </c>
      <c r="F13" s="9">
        <v>16270</v>
      </c>
      <c r="G13" s="9">
        <v>16300</v>
      </c>
      <c r="H13" s="9">
        <v>16190</v>
      </c>
      <c r="I13" s="9">
        <v>16450</v>
      </c>
      <c r="J13" s="9">
        <v>16730</v>
      </c>
      <c r="K13" s="9">
        <v>17090</v>
      </c>
      <c r="L13" s="9">
        <v>15440</v>
      </c>
      <c r="M13" s="9">
        <v>17140</v>
      </c>
      <c r="T13">
        <v>1.835523382237332</v>
      </c>
      <c r="U13">
        <v>0.54480373809299731</v>
      </c>
      <c r="V13">
        <v>1.6403425911684845E-2</v>
      </c>
      <c r="AA13">
        <v>1.835523382237332</v>
      </c>
      <c r="AB13">
        <f t="shared" si="0"/>
        <v>5.9691453511113435E-2</v>
      </c>
    </row>
    <row r="14" spans="1:28">
      <c r="A14" s="7" t="s">
        <v>21</v>
      </c>
      <c r="B14" s="8">
        <v>23040</v>
      </c>
      <c r="C14" s="8">
        <v>22760</v>
      </c>
      <c r="D14" s="8">
        <v>22050</v>
      </c>
      <c r="E14" s="8">
        <v>21900</v>
      </c>
      <c r="F14" s="8">
        <v>22220</v>
      </c>
      <c r="G14" s="8">
        <v>23220</v>
      </c>
      <c r="H14" s="8">
        <v>23980</v>
      </c>
      <c r="I14" s="8">
        <v>24970</v>
      </c>
      <c r="J14" s="8">
        <v>25750</v>
      </c>
      <c r="K14" s="8">
        <v>26420</v>
      </c>
      <c r="L14" s="8">
        <v>23690</v>
      </c>
      <c r="M14" s="8">
        <v>25410</v>
      </c>
      <c r="T14">
        <v>1.4131999959197776</v>
      </c>
      <c r="U14">
        <v>0.70761392788509925</v>
      </c>
      <c r="V14">
        <v>2.1305457045447396E-2</v>
      </c>
      <c r="AA14">
        <v>1.4131999959197776</v>
      </c>
      <c r="AB14">
        <f t="shared" si="0"/>
        <v>4.5957443350859981E-2</v>
      </c>
    </row>
    <row r="15" spans="1:28">
      <c r="A15" s="7" t="s">
        <v>22</v>
      </c>
      <c r="B15" s="9">
        <v>30690</v>
      </c>
      <c r="C15" s="9">
        <v>31510</v>
      </c>
      <c r="D15" s="9">
        <v>31820</v>
      </c>
      <c r="E15" s="9">
        <v>32080</v>
      </c>
      <c r="F15" s="9">
        <v>32420</v>
      </c>
      <c r="G15" s="9">
        <v>33020</v>
      </c>
      <c r="H15" s="9">
        <v>33430</v>
      </c>
      <c r="I15" s="9">
        <v>34230</v>
      </c>
      <c r="J15" s="9">
        <v>35070</v>
      </c>
      <c r="K15" s="9">
        <v>36050</v>
      </c>
      <c r="L15" s="9">
        <v>33960</v>
      </c>
      <c r="M15" s="9">
        <v>36520</v>
      </c>
      <c r="T15">
        <v>0.79642326693411603</v>
      </c>
      <c r="U15">
        <v>1.2556137439951573</v>
      </c>
      <c r="V15">
        <v>3.7805113260441711E-2</v>
      </c>
      <c r="AA15">
        <v>0.79642326693411603</v>
      </c>
      <c r="AB15">
        <f t="shared" si="0"/>
        <v>2.5899785790481432E-2</v>
      </c>
    </row>
    <row r="16" spans="1:28">
      <c r="A16" s="7" t="s">
        <v>23</v>
      </c>
      <c r="B16" s="8">
        <v>10610</v>
      </c>
      <c r="C16" s="8">
        <v>10600</v>
      </c>
      <c r="D16" s="8">
        <v>10420</v>
      </c>
      <c r="E16" s="8">
        <v>10420</v>
      </c>
      <c r="F16" s="8">
        <v>10370</v>
      </c>
      <c r="G16" s="8">
        <v>10740</v>
      </c>
      <c r="H16" s="8">
        <v>11320</v>
      </c>
      <c r="I16" s="8">
        <v>12080</v>
      </c>
      <c r="J16" s="8">
        <v>12880</v>
      </c>
      <c r="K16" s="8">
        <v>13660</v>
      </c>
      <c r="L16" s="8">
        <v>12400</v>
      </c>
      <c r="M16" s="8">
        <v>14740</v>
      </c>
      <c r="T16">
        <v>0.47476051797489965</v>
      </c>
      <c r="U16">
        <v>2.1063251094794482</v>
      </c>
      <c r="V16">
        <v>6.3419072710859031E-2</v>
      </c>
      <c r="AA16">
        <v>0.47476051797489965</v>
      </c>
      <c r="AB16">
        <f t="shared" si="0"/>
        <v>1.5439272341531318E-2</v>
      </c>
    </row>
    <row r="17" spans="1:28">
      <c r="A17" s="7" t="s">
        <v>24</v>
      </c>
      <c r="B17" s="9">
        <v>26940</v>
      </c>
      <c r="C17" s="9">
        <v>27470</v>
      </c>
      <c r="D17" s="9">
        <v>26990</v>
      </c>
      <c r="E17" s="9">
        <v>26740</v>
      </c>
      <c r="F17" s="9">
        <v>26980</v>
      </c>
      <c r="G17" s="9">
        <v>27480</v>
      </c>
      <c r="H17" s="9">
        <v>28210</v>
      </c>
      <c r="I17" s="9">
        <v>28940</v>
      </c>
      <c r="J17" s="9">
        <v>29580</v>
      </c>
      <c r="K17" s="9">
        <v>30080</v>
      </c>
      <c r="L17" s="9">
        <v>27880</v>
      </c>
      <c r="M17" s="9" t="s">
        <v>25</v>
      </c>
      <c r="T17">
        <v>0.91395931357056037</v>
      </c>
      <c r="U17">
        <v>1.0941406090532684</v>
      </c>
      <c r="V17">
        <v>3.2943339339766751E-2</v>
      </c>
      <c r="AA17">
        <v>0.91395931357056037</v>
      </c>
      <c r="AB17">
        <f t="shared" si="0"/>
        <v>2.9722072954771136E-2</v>
      </c>
    </row>
    <row r="18" spans="1:28">
      <c r="A18" s="7" t="s">
        <v>26</v>
      </c>
      <c r="B18" s="8">
        <v>23400</v>
      </c>
      <c r="C18" s="8">
        <v>23270</v>
      </c>
      <c r="D18" s="8">
        <v>22500</v>
      </c>
      <c r="E18" s="8">
        <v>20880</v>
      </c>
      <c r="F18" s="8">
        <v>20450</v>
      </c>
      <c r="G18" s="8">
        <v>21100</v>
      </c>
      <c r="H18" s="8">
        <v>22230</v>
      </c>
      <c r="I18" s="8">
        <v>23550</v>
      </c>
      <c r="J18" s="8">
        <v>24840</v>
      </c>
      <c r="K18" s="8">
        <v>26090</v>
      </c>
      <c r="L18" s="8">
        <v>24240</v>
      </c>
      <c r="M18" s="8">
        <v>25940</v>
      </c>
      <c r="T18">
        <v>0.65834392462133162</v>
      </c>
      <c r="U18">
        <v>1.5189629046477238</v>
      </c>
      <c r="V18">
        <v>4.5734259379720678E-2</v>
      </c>
      <c r="AA18">
        <v>0.65834392462133162</v>
      </c>
      <c r="AB18">
        <f t="shared" si="0"/>
        <v>2.1409428041694673E-2</v>
      </c>
    </row>
    <row r="19" spans="1:28">
      <c r="A19" s="7" t="s">
        <v>27</v>
      </c>
      <c r="B19" s="9">
        <v>8550</v>
      </c>
      <c r="C19" s="9">
        <v>9550</v>
      </c>
      <c r="D19" s="9">
        <v>10870</v>
      </c>
      <c r="E19" s="9">
        <v>11320</v>
      </c>
      <c r="F19" s="9">
        <v>11850</v>
      </c>
      <c r="G19" s="9">
        <v>12430</v>
      </c>
      <c r="H19" s="9">
        <v>12950</v>
      </c>
      <c r="I19" s="9">
        <v>13900</v>
      </c>
      <c r="J19" s="9">
        <v>15130</v>
      </c>
      <c r="K19" s="9">
        <v>16020</v>
      </c>
      <c r="L19" s="9">
        <v>15480</v>
      </c>
      <c r="M19" s="9">
        <v>17480</v>
      </c>
      <c r="T19">
        <v>0.58750327478640407</v>
      </c>
      <c r="U19">
        <v>1.7021181717898772</v>
      </c>
      <c r="V19">
        <v>5.1248857839374266E-2</v>
      </c>
      <c r="AA19">
        <v>0.58750327478640407</v>
      </c>
      <c r="AB19">
        <f t="shared" si="0"/>
        <v>1.9105681111941917E-2</v>
      </c>
    </row>
    <row r="20" spans="1:28">
      <c r="A20" s="7" t="s">
        <v>28</v>
      </c>
      <c r="B20" s="8">
        <v>9050</v>
      </c>
      <c r="C20" s="8">
        <v>10340</v>
      </c>
      <c r="D20" s="8">
        <v>11180</v>
      </c>
      <c r="E20" s="8">
        <v>11850</v>
      </c>
      <c r="F20" s="8">
        <v>12480</v>
      </c>
      <c r="G20" s="8">
        <v>12860</v>
      </c>
      <c r="H20" s="8">
        <v>13560</v>
      </c>
      <c r="I20" s="8">
        <v>14950</v>
      </c>
      <c r="J20" s="8">
        <v>16250</v>
      </c>
      <c r="K20" s="8">
        <v>17490</v>
      </c>
      <c r="L20" s="8">
        <v>17710</v>
      </c>
      <c r="M20" s="8">
        <v>19740</v>
      </c>
      <c r="T20">
        <v>0.51518830294619777</v>
      </c>
      <c r="U20">
        <v>1.941037857966337</v>
      </c>
      <c r="V20">
        <v>5.8442460043273907E-2</v>
      </c>
      <c r="AA20">
        <v>0.51518830294619777</v>
      </c>
      <c r="AB20">
        <f t="shared" si="0"/>
        <v>1.6753989043331148E-2</v>
      </c>
    </row>
    <row r="21" spans="1:28">
      <c r="A21" s="7" t="s">
        <v>29</v>
      </c>
      <c r="B21" s="9">
        <v>83550</v>
      </c>
      <c r="C21" s="9">
        <v>85330</v>
      </c>
      <c r="D21" s="9">
        <v>87540</v>
      </c>
      <c r="E21" s="9">
        <v>90030</v>
      </c>
      <c r="F21" s="9">
        <v>92760</v>
      </c>
      <c r="G21" s="9">
        <v>95090</v>
      </c>
      <c r="H21" s="9">
        <v>96230</v>
      </c>
      <c r="I21" s="9">
        <v>97440</v>
      </c>
      <c r="J21" s="9">
        <v>99150</v>
      </c>
      <c r="K21" s="9">
        <v>100890</v>
      </c>
      <c r="L21" s="9">
        <v>101760</v>
      </c>
      <c r="M21" s="9">
        <v>114370</v>
      </c>
      <c r="T21">
        <v>0.70002404705703047</v>
      </c>
      <c r="U21">
        <v>1.4285223546306698</v>
      </c>
      <c r="V21">
        <v>4.3011196452858863E-2</v>
      </c>
      <c r="AA21">
        <v>0.70002404705703047</v>
      </c>
      <c r="AB21">
        <f t="shared" si="0"/>
        <v>2.2764870916890004E-2</v>
      </c>
    </row>
    <row r="22" spans="1:28">
      <c r="A22" s="7" t="s">
        <v>30</v>
      </c>
      <c r="B22" s="8">
        <v>9980</v>
      </c>
      <c r="C22" s="8">
        <v>10250</v>
      </c>
      <c r="D22" s="8">
        <v>10110</v>
      </c>
      <c r="E22" s="8">
        <v>10340</v>
      </c>
      <c r="F22" s="8">
        <v>10770</v>
      </c>
      <c r="G22" s="8">
        <v>11460</v>
      </c>
      <c r="H22" s="8">
        <v>11850</v>
      </c>
      <c r="I22" s="8">
        <v>12980</v>
      </c>
      <c r="J22" s="8">
        <v>13920</v>
      </c>
      <c r="K22" s="8">
        <v>14950</v>
      </c>
      <c r="L22" s="8">
        <v>14010</v>
      </c>
      <c r="M22" s="8">
        <v>15810</v>
      </c>
      <c r="T22">
        <v>0.58750327478640407</v>
      </c>
      <c r="U22">
        <v>1.7021181717898772</v>
      </c>
      <c r="V22">
        <v>5.1248857839374266E-2</v>
      </c>
      <c r="AA22">
        <v>0.58750327478640407</v>
      </c>
      <c r="AB22">
        <f t="shared" si="0"/>
        <v>1.9105681111941917E-2</v>
      </c>
    </row>
    <row r="23" spans="1:28">
      <c r="A23" s="7" t="s">
        <v>31</v>
      </c>
      <c r="B23" s="9">
        <v>16440</v>
      </c>
      <c r="C23" s="9">
        <v>16630</v>
      </c>
      <c r="D23" s="9">
        <v>17530</v>
      </c>
      <c r="E23" s="9">
        <v>18650</v>
      </c>
      <c r="F23" s="9">
        <v>20120</v>
      </c>
      <c r="G23" s="9">
        <v>22450</v>
      </c>
      <c r="H23" s="9">
        <v>23130</v>
      </c>
      <c r="I23" s="9">
        <v>25520</v>
      </c>
      <c r="J23" s="9">
        <v>26700</v>
      </c>
      <c r="K23" s="9">
        <v>27820</v>
      </c>
      <c r="L23" s="9">
        <v>25320</v>
      </c>
      <c r="M23" s="9">
        <v>27930</v>
      </c>
      <c r="T23">
        <v>0.40282776929079595</v>
      </c>
      <c r="U23">
        <v>2.482450506727885</v>
      </c>
      <c r="V23">
        <v>7.4743784080982922E-2</v>
      </c>
      <c r="AA23">
        <v>0.40282776929079595</v>
      </c>
      <c r="AB23">
        <f t="shared" si="0"/>
        <v>1.3100010218501277E-2</v>
      </c>
    </row>
    <row r="24" spans="1:28">
      <c r="A24" s="7" t="s">
        <v>32</v>
      </c>
      <c r="B24" s="8">
        <v>38470</v>
      </c>
      <c r="C24" s="8">
        <v>38960</v>
      </c>
      <c r="D24" s="8">
        <v>38970</v>
      </c>
      <c r="E24" s="8">
        <v>39300</v>
      </c>
      <c r="F24" s="8">
        <v>39820</v>
      </c>
      <c r="G24" s="8">
        <v>40730</v>
      </c>
      <c r="H24" s="8">
        <v>41590</v>
      </c>
      <c r="I24" s="8">
        <v>43090</v>
      </c>
      <c r="J24" s="8">
        <v>44920</v>
      </c>
      <c r="K24" s="8">
        <v>46880</v>
      </c>
      <c r="L24" s="8">
        <v>45870</v>
      </c>
      <c r="M24" s="8">
        <v>49000</v>
      </c>
      <c r="T24">
        <v>0.90862170240916473</v>
      </c>
      <c r="U24">
        <v>1.100568033262413</v>
      </c>
      <c r="V24">
        <v>3.3136861831346419E-2</v>
      </c>
      <c r="AA24">
        <v>0.90862170240916473</v>
      </c>
      <c r="AB24">
        <f t="shared" si="0"/>
        <v>2.954849316189893E-2</v>
      </c>
    </row>
    <row r="25" spans="1:28">
      <c r="A25" s="7" t="s">
        <v>33</v>
      </c>
      <c r="B25" s="9">
        <v>35390</v>
      </c>
      <c r="C25" s="9">
        <v>36970</v>
      </c>
      <c r="D25" s="9">
        <v>37820</v>
      </c>
      <c r="E25" s="9">
        <v>38210</v>
      </c>
      <c r="F25" s="9">
        <v>38990</v>
      </c>
      <c r="G25" s="9">
        <v>39890</v>
      </c>
      <c r="H25" s="9">
        <v>40920</v>
      </c>
      <c r="I25" s="9">
        <v>42000</v>
      </c>
      <c r="J25" s="9">
        <v>43610</v>
      </c>
      <c r="K25" s="9">
        <v>44780</v>
      </c>
      <c r="L25" s="9">
        <v>42540</v>
      </c>
      <c r="M25" s="9">
        <v>45040</v>
      </c>
      <c r="T25">
        <v>0.42429889891524208</v>
      </c>
      <c r="U25">
        <v>2.3568291187099213</v>
      </c>
      <c r="V25">
        <v>7.0961465812594063E-2</v>
      </c>
      <c r="AA25">
        <v>0.42429889891524208</v>
      </c>
      <c r="AB25">
        <f t="shared" si="0"/>
        <v>1.3798254080830349E-2</v>
      </c>
    </row>
    <row r="26" spans="1:28">
      <c r="A26" s="7" t="s">
        <v>34</v>
      </c>
      <c r="B26" s="8">
        <v>9400</v>
      </c>
      <c r="C26" s="8">
        <v>9860</v>
      </c>
      <c r="D26" s="8">
        <v>10070</v>
      </c>
      <c r="E26" s="8">
        <v>10190</v>
      </c>
      <c r="F26" s="8">
        <v>10630</v>
      </c>
      <c r="G26" s="8">
        <v>11190</v>
      </c>
      <c r="H26" s="8">
        <v>11110</v>
      </c>
      <c r="I26" s="8">
        <v>12170</v>
      </c>
      <c r="J26" s="8">
        <v>12960</v>
      </c>
      <c r="K26" s="8">
        <v>13900</v>
      </c>
      <c r="L26" s="8">
        <v>13650</v>
      </c>
      <c r="M26" s="8">
        <v>14940</v>
      </c>
      <c r="T26">
        <v>0.84226844607318496</v>
      </c>
      <c r="U26">
        <v>1.187269931174781</v>
      </c>
      <c r="V26">
        <v>3.5747358161247189E-2</v>
      </c>
      <c r="AA26">
        <v>0.84226844607318496</v>
      </c>
      <c r="AB26">
        <f t="shared" si="0"/>
        <v>2.7390676838653635E-2</v>
      </c>
    </row>
    <row r="27" spans="1:28">
      <c r="A27" s="7" t="s">
        <v>35</v>
      </c>
      <c r="B27" s="9">
        <v>16990</v>
      </c>
      <c r="C27" s="9">
        <v>16680</v>
      </c>
      <c r="D27" s="9">
        <v>16010</v>
      </c>
      <c r="E27" s="9">
        <v>16300</v>
      </c>
      <c r="F27" s="9">
        <v>16640</v>
      </c>
      <c r="G27" s="9">
        <v>17350</v>
      </c>
      <c r="H27" s="9">
        <v>18060</v>
      </c>
      <c r="I27" s="9">
        <v>19020</v>
      </c>
      <c r="J27" s="9">
        <v>19950</v>
      </c>
      <c r="K27" s="9">
        <v>20840</v>
      </c>
      <c r="L27" s="9">
        <v>19430</v>
      </c>
      <c r="M27" s="9">
        <v>20550</v>
      </c>
      <c r="T27">
        <v>0.98009799864333613</v>
      </c>
      <c r="U27">
        <v>1.0203061340643613</v>
      </c>
      <c r="V27">
        <v>3.0720266597189599E-2</v>
      </c>
      <c r="AA27">
        <v>0.98009799864333613</v>
      </c>
      <c r="AB27">
        <f t="shared" si="0"/>
        <v>3.1872911393285401E-2</v>
      </c>
    </row>
    <row r="28" spans="1:28">
      <c r="A28" s="7" t="s">
        <v>36</v>
      </c>
      <c r="B28" s="8">
        <v>6200</v>
      </c>
      <c r="C28" s="8">
        <v>6540</v>
      </c>
      <c r="D28" s="8">
        <v>6620</v>
      </c>
      <c r="E28" s="8">
        <v>7190</v>
      </c>
      <c r="F28" s="8">
        <v>7570</v>
      </c>
      <c r="G28" s="8">
        <v>8080</v>
      </c>
      <c r="H28" s="8">
        <v>8630</v>
      </c>
      <c r="I28" s="8">
        <v>9580</v>
      </c>
      <c r="J28" s="8">
        <v>10500</v>
      </c>
      <c r="K28" s="8">
        <v>11520</v>
      </c>
      <c r="L28" s="8">
        <v>11360</v>
      </c>
      <c r="M28" s="8">
        <v>12480</v>
      </c>
      <c r="T28">
        <v>0.72346250260875511</v>
      </c>
      <c r="U28">
        <v>1.3822416454122639</v>
      </c>
      <c r="V28">
        <v>4.1617736511740097E-2</v>
      </c>
      <c r="AA28">
        <v>0.72346250260875511</v>
      </c>
      <c r="AB28">
        <f t="shared" si="0"/>
        <v>2.352709246823452E-2</v>
      </c>
    </row>
    <row r="29" spans="1:28">
      <c r="A29" s="7" t="s">
        <v>37</v>
      </c>
      <c r="B29" s="9">
        <v>17750</v>
      </c>
      <c r="C29" s="9">
        <v>18050</v>
      </c>
      <c r="D29" s="9">
        <v>17630</v>
      </c>
      <c r="E29" s="9">
        <v>17700</v>
      </c>
      <c r="F29" s="9">
        <v>18250</v>
      </c>
      <c r="G29" s="9">
        <v>18830</v>
      </c>
      <c r="H29" s="9">
        <v>19590</v>
      </c>
      <c r="I29" s="9">
        <v>20820</v>
      </c>
      <c r="J29" s="9">
        <v>22140</v>
      </c>
      <c r="K29" s="9">
        <v>23170</v>
      </c>
      <c r="L29" s="9">
        <v>22310</v>
      </c>
      <c r="M29" s="9">
        <v>24680</v>
      </c>
      <c r="T29">
        <v>0.89310944767383671</v>
      </c>
      <c r="U29">
        <v>1.1196835982471878</v>
      </c>
      <c r="V29">
        <v>3.37124099270429E-2</v>
      </c>
      <c r="AA29">
        <v>0.89310944767383671</v>
      </c>
      <c r="AB29">
        <f t="shared" si="0"/>
        <v>2.9044032667771235E-2</v>
      </c>
    </row>
    <row r="30" spans="1:28">
      <c r="A30" s="7" t="s">
        <v>38</v>
      </c>
      <c r="B30" s="8">
        <v>12610</v>
      </c>
      <c r="C30" s="8">
        <v>13240</v>
      </c>
      <c r="D30" s="8">
        <v>13570</v>
      </c>
      <c r="E30" s="8">
        <v>13710</v>
      </c>
      <c r="F30" s="8">
        <v>14040</v>
      </c>
      <c r="G30" s="8">
        <v>14730</v>
      </c>
      <c r="H30" s="8">
        <v>14920</v>
      </c>
      <c r="I30" s="8">
        <v>15530</v>
      </c>
      <c r="J30" s="8">
        <v>16420</v>
      </c>
      <c r="K30" s="8">
        <v>17250</v>
      </c>
      <c r="L30" s="8">
        <v>16860</v>
      </c>
      <c r="M30" s="8">
        <v>17820</v>
      </c>
      <c r="T30">
        <v>0.99617994897576845</v>
      </c>
      <c r="U30">
        <v>1.0038346997730272</v>
      </c>
      <c r="V30">
        <v>3.022433029359E-2</v>
      </c>
      <c r="AA30">
        <v>0.99617994897576845</v>
      </c>
      <c r="AB30">
        <f t="shared" si="0"/>
        <v>3.2395898460585153E-2</v>
      </c>
    </row>
    <row r="31" spans="1:28">
      <c r="A31" s="7" t="s">
        <v>39</v>
      </c>
      <c r="B31" s="9">
        <v>35080</v>
      </c>
      <c r="C31" s="9">
        <v>36750</v>
      </c>
      <c r="D31" s="9">
        <v>37130</v>
      </c>
      <c r="E31" s="9">
        <v>37570</v>
      </c>
      <c r="F31" s="9">
        <v>37880</v>
      </c>
      <c r="G31" s="9">
        <v>38570</v>
      </c>
      <c r="H31" s="9">
        <v>39580</v>
      </c>
      <c r="I31" s="9">
        <v>41080</v>
      </c>
      <c r="J31" s="9">
        <v>42320</v>
      </c>
      <c r="K31" s="9">
        <v>43440</v>
      </c>
      <c r="L31" s="9">
        <v>43030</v>
      </c>
      <c r="M31" s="9">
        <v>45550</v>
      </c>
      <c r="T31">
        <v>1.4410248633905334</v>
      </c>
      <c r="U31">
        <v>0.69395055241943393</v>
      </c>
      <c r="V31">
        <v>2.0894068225063945E-2</v>
      </c>
      <c r="AA31">
        <v>1.4410248633905334</v>
      </c>
      <c r="AB31">
        <f t="shared" si="0"/>
        <v>4.6862311574907896E-2</v>
      </c>
    </row>
    <row r="32" spans="1:28">
      <c r="A32" s="7" t="s">
        <v>40</v>
      </c>
      <c r="B32" s="8">
        <v>39950</v>
      </c>
      <c r="C32" s="8">
        <v>43690</v>
      </c>
      <c r="D32" s="8">
        <v>45170</v>
      </c>
      <c r="E32" s="8">
        <v>46020</v>
      </c>
      <c r="F32" s="8">
        <v>45260</v>
      </c>
      <c r="G32" s="8">
        <v>46480</v>
      </c>
      <c r="H32" s="8">
        <v>46990</v>
      </c>
      <c r="I32" s="8">
        <v>47730</v>
      </c>
      <c r="J32" s="8">
        <v>46260</v>
      </c>
      <c r="K32" s="8">
        <v>46390</v>
      </c>
      <c r="L32" s="8">
        <v>45940</v>
      </c>
      <c r="M32" s="8">
        <v>50910</v>
      </c>
      <c r="T32">
        <v>5.8965666956958733</v>
      </c>
      <c r="U32">
        <v>0.16959021267917443</v>
      </c>
      <c r="V32">
        <v>5.1061699737362182E-3</v>
      </c>
      <c r="AA32">
        <v>5.8965666956958733</v>
      </c>
      <c r="AB32">
        <f t="shared" si="0"/>
        <v>0.19175709783783068</v>
      </c>
    </row>
    <row r="33" spans="1:28">
      <c r="U33">
        <v>33.212802071115576</v>
      </c>
      <c r="AA33">
        <v>30.750187409921118</v>
      </c>
      <c r="AB33">
        <f>SUM(AB6:AB32)</f>
        <v>0.99999999999999989</v>
      </c>
    </row>
    <row r="34" spans="1:28">
      <c r="A34" s="29" t="s">
        <v>56</v>
      </c>
    </row>
    <row r="35" spans="1:28">
      <c r="A35" s="2" t="s">
        <v>42</v>
      </c>
      <c r="B35" s="3" t="s">
        <v>43</v>
      </c>
      <c r="C35" s="3" t="s">
        <v>44</v>
      </c>
      <c r="D35" s="3" t="s">
        <v>45</v>
      </c>
      <c r="E35" s="3" t="s">
        <v>46</v>
      </c>
      <c r="F35" s="3" t="s">
        <v>47</v>
      </c>
      <c r="G35" s="3" t="s">
        <v>48</v>
      </c>
      <c r="H35" s="3" t="s">
        <v>49</v>
      </c>
      <c r="I35" s="3" t="s">
        <v>50</v>
      </c>
      <c r="J35" s="3" t="s">
        <v>51</v>
      </c>
      <c r="K35" s="4" t="s">
        <v>52</v>
      </c>
    </row>
    <row r="36" spans="1:28">
      <c r="A36" s="7" t="s">
        <v>41</v>
      </c>
      <c r="B36">
        <v>4277231.53</v>
      </c>
      <c r="C36">
        <v>4171814.08</v>
      </c>
      <c r="D36">
        <v>4095384.44</v>
      </c>
      <c r="E36">
        <v>4012747.14</v>
      </c>
      <c r="F36">
        <v>3877270.04</v>
      </c>
      <c r="G36">
        <v>3929918.98</v>
      </c>
      <c r="H36">
        <v>3938836.24</v>
      </c>
      <c r="I36" s="24">
        <v>3973506.22</v>
      </c>
      <c r="J36">
        <v>3891792.15</v>
      </c>
      <c r="K36">
        <v>3742640.85</v>
      </c>
    </row>
    <row r="37" spans="1:28">
      <c r="A37" s="7" t="s">
        <v>13</v>
      </c>
      <c r="B37">
        <v>137850.49</v>
      </c>
      <c r="C37">
        <v>127614.35</v>
      </c>
      <c r="D37">
        <v>124510.83</v>
      </c>
      <c r="E37">
        <v>124344.7</v>
      </c>
      <c r="F37">
        <v>118817.75</v>
      </c>
      <c r="G37">
        <v>123390.47</v>
      </c>
      <c r="H37">
        <v>122102.66</v>
      </c>
      <c r="I37" s="24">
        <v>122263.34</v>
      </c>
      <c r="J37">
        <v>123082.33</v>
      </c>
      <c r="K37">
        <v>121869.97</v>
      </c>
      <c r="M37" s="33"/>
    </row>
    <row r="38" spans="1:28">
      <c r="A38" s="7" t="s">
        <v>14</v>
      </c>
      <c r="B38">
        <v>60301.78</v>
      </c>
      <c r="C38">
        <v>65583.039999999994</v>
      </c>
      <c r="D38">
        <v>60580.13</v>
      </c>
      <c r="E38">
        <v>55374.52</v>
      </c>
      <c r="F38">
        <v>58499.48</v>
      </c>
      <c r="G38">
        <v>61871.67</v>
      </c>
      <c r="H38">
        <v>59442.75</v>
      </c>
      <c r="I38" s="24">
        <v>61866.9</v>
      </c>
      <c r="J38">
        <v>58054.82</v>
      </c>
      <c r="K38">
        <v>56689.36</v>
      </c>
      <c r="M38" s="33">
        <f t="shared" ref="M38:M63" si="1">K38/1000</f>
        <v>56.689360000000001</v>
      </c>
    </row>
    <row r="39" spans="1:28">
      <c r="A39" s="7" t="s">
        <v>15</v>
      </c>
      <c r="B39">
        <v>141558.5</v>
      </c>
      <c r="C39">
        <v>139993.94</v>
      </c>
      <c r="D39">
        <v>135956.25</v>
      </c>
      <c r="E39">
        <v>130379.46</v>
      </c>
      <c r="F39">
        <v>128273.19</v>
      </c>
      <c r="G39">
        <v>129666.17</v>
      </c>
      <c r="H39">
        <v>131303.84</v>
      </c>
      <c r="I39" s="24">
        <v>132264.67000000001</v>
      </c>
      <c r="J39">
        <v>130499.5</v>
      </c>
      <c r="K39">
        <v>124573.91</v>
      </c>
      <c r="M39" s="33">
        <f t="shared" si="1"/>
        <v>124.57391</v>
      </c>
    </row>
    <row r="40" spans="1:28">
      <c r="A40" s="7" t="s">
        <v>16</v>
      </c>
      <c r="B40">
        <v>65957.27</v>
      </c>
      <c r="C40">
        <v>60796.51</v>
      </c>
      <c r="D40">
        <v>56245.89</v>
      </c>
      <c r="E40">
        <v>57960.13</v>
      </c>
      <c r="F40">
        <v>53912.9</v>
      </c>
      <c r="G40">
        <v>51265.279999999999</v>
      </c>
      <c r="H40">
        <v>53467.45</v>
      </c>
      <c r="I40" s="24">
        <v>51244.6</v>
      </c>
      <c r="J40">
        <v>51205.83</v>
      </c>
      <c r="K40">
        <v>47369.9</v>
      </c>
      <c r="M40" s="33">
        <f t="shared" si="1"/>
        <v>47.369900000000001</v>
      </c>
    </row>
    <row r="41" spans="1:28">
      <c r="A41" s="7" t="s">
        <v>17</v>
      </c>
      <c r="B41">
        <v>966266.79</v>
      </c>
      <c r="C41">
        <v>940775.15</v>
      </c>
      <c r="D41">
        <v>948593.34</v>
      </c>
      <c r="E41">
        <v>966107.3</v>
      </c>
      <c r="F41">
        <v>926073.89</v>
      </c>
      <c r="G41">
        <v>929049.87</v>
      </c>
      <c r="H41">
        <v>934676.73</v>
      </c>
      <c r="I41" s="24">
        <v>921374.9</v>
      </c>
      <c r="J41">
        <v>886050.19</v>
      </c>
      <c r="K41">
        <v>839715.39</v>
      </c>
      <c r="M41" s="33">
        <f t="shared" si="1"/>
        <v>839.71539000000007</v>
      </c>
    </row>
    <row r="42" spans="1:28">
      <c r="A42" s="7" t="s">
        <v>18</v>
      </c>
      <c r="B42">
        <v>21320.36</v>
      </c>
      <c r="C42">
        <v>21423.919999999998</v>
      </c>
      <c r="D42">
        <v>20295.88</v>
      </c>
      <c r="E42">
        <v>22164.3</v>
      </c>
      <c r="F42">
        <v>21320.93</v>
      </c>
      <c r="G42">
        <v>18290.88</v>
      </c>
      <c r="H42">
        <v>19948</v>
      </c>
      <c r="I42" s="24">
        <v>21247.31</v>
      </c>
      <c r="J42">
        <v>20416.740000000002</v>
      </c>
      <c r="K42">
        <v>14911.25</v>
      </c>
      <c r="M42" s="33">
        <f t="shared" si="1"/>
        <v>14.911250000000001</v>
      </c>
    </row>
    <row r="43" spans="1:28">
      <c r="A43" s="7" t="s">
        <v>19</v>
      </c>
      <c r="B43">
        <v>64275</v>
      </c>
      <c r="C43">
        <v>59879.56</v>
      </c>
      <c r="D43">
        <v>60537.69</v>
      </c>
      <c r="E43">
        <v>60592.66</v>
      </c>
      <c r="F43">
        <v>60304.82</v>
      </c>
      <c r="G43">
        <v>62970.07</v>
      </c>
      <c r="H43">
        <v>65078.16</v>
      </c>
      <c r="I43" s="24">
        <v>65177.58</v>
      </c>
      <c r="J43">
        <v>65833.02</v>
      </c>
      <c r="K43">
        <v>63124.97</v>
      </c>
      <c r="M43" s="33">
        <f t="shared" si="1"/>
        <v>63.124970000000005</v>
      </c>
    </row>
    <row r="44" spans="1:28">
      <c r="A44" s="7" t="s">
        <v>20</v>
      </c>
      <c r="B44">
        <v>121106.2</v>
      </c>
      <c r="C44">
        <v>118290.73</v>
      </c>
      <c r="D44">
        <v>114712.83</v>
      </c>
      <c r="E44">
        <v>105171.84</v>
      </c>
      <c r="F44">
        <v>102111.84</v>
      </c>
      <c r="G44">
        <v>98357.51</v>
      </c>
      <c r="H44">
        <v>94928.31</v>
      </c>
      <c r="I44" s="24">
        <v>99064.75</v>
      </c>
      <c r="J44">
        <v>96199.29</v>
      </c>
      <c r="K44">
        <v>89653.5</v>
      </c>
      <c r="M44" s="33">
        <f t="shared" si="1"/>
        <v>89.653499999999994</v>
      </c>
    </row>
    <row r="45" spans="1:28">
      <c r="A45" s="7" t="s">
        <v>21</v>
      </c>
      <c r="B45">
        <v>370589.02</v>
      </c>
      <c r="C45">
        <v>371454.67</v>
      </c>
      <c r="D45">
        <v>363746.04</v>
      </c>
      <c r="E45">
        <v>337075.06</v>
      </c>
      <c r="F45">
        <v>339738.67</v>
      </c>
      <c r="G45">
        <v>351649.41</v>
      </c>
      <c r="H45">
        <v>341782.88</v>
      </c>
      <c r="I45" s="24">
        <v>356293.86</v>
      </c>
      <c r="J45">
        <v>351744.63</v>
      </c>
      <c r="K45">
        <v>333669.53999999998</v>
      </c>
      <c r="M45" s="33">
        <f t="shared" si="1"/>
        <v>333.66953999999998</v>
      </c>
    </row>
    <row r="46" spans="1:28">
      <c r="A46" s="7" t="s">
        <v>22</v>
      </c>
      <c r="B46">
        <v>524200.8</v>
      </c>
      <c r="C46">
        <v>500077.1</v>
      </c>
      <c r="D46">
        <v>501060.54</v>
      </c>
      <c r="E46">
        <v>501963.58</v>
      </c>
      <c r="F46">
        <v>470997.48</v>
      </c>
      <c r="G46">
        <v>474971.02</v>
      </c>
      <c r="H46">
        <v>477049.99</v>
      </c>
      <c r="I46" s="24">
        <v>480779.98</v>
      </c>
      <c r="J46">
        <v>462514.73</v>
      </c>
      <c r="K46">
        <v>454842.39</v>
      </c>
      <c r="M46" s="33">
        <f t="shared" si="1"/>
        <v>454.84239000000002</v>
      </c>
    </row>
    <row r="47" spans="1:28">
      <c r="A47" s="7" t="s">
        <v>23</v>
      </c>
      <c r="B47">
        <v>28050.93</v>
      </c>
      <c r="C47">
        <v>27743.42</v>
      </c>
      <c r="D47">
        <v>25945.47</v>
      </c>
      <c r="E47">
        <v>24700.19</v>
      </c>
      <c r="F47">
        <v>23846.73</v>
      </c>
      <c r="G47">
        <v>24268.97</v>
      </c>
      <c r="H47">
        <v>24378.82</v>
      </c>
      <c r="I47" s="24">
        <v>25190.38</v>
      </c>
      <c r="J47">
        <v>24100.63</v>
      </c>
      <c r="K47">
        <v>24215.97</v>
      </c>
      <c r="M47" s="33">
        <f t="shared" si="1"/>
        <v>24.215970000000002</v>
      </c>
    </row>
    <row r="48" spans="1:28">
      <c r="A48" s="7" t="s">
        <v>24</v>
      </c>
      <c r="B48">
        <v>525359.15</v>
      </c>
      <c r="C48">
        <v>512931.57</v>
      </c>
      <c r="D48">
        <v>493217.12</v>
      </c>
      <c r="E48">
        <v>458121.7</v>
      </c>
      <c r="F48">
        <v>437026.81</v>
      </c>
      <c r="G48">
        <v>450083.77</v>
      </c>
      <c r="H48">
        <v>448072.98</v>
      </c>
      <c r="I48" s="24">
        <v>443961.55</v>
      </c>
      <c r="J48">
        <v>440605.6</v>
      </c>
      <c r="K48">
        <v>430778.46</v>
      </c>
      <c r="M48" s="33">
        <f t="shared" si="1"/>
        <v>430.77846</v>
      </c>
    </row>
    <row r="49" spans="1:13">
      <c r="A49" s="7" t="s">
        <v>26</v>
      </c>
      <c r="B49">
        <v>10290.41</v>
      </c>
      <c r="C49">
        <v>10023.64</v>
      </c>
      <c r="D49">
        <v>9462.16</v>
      </c>
      <c r="E49">
        <v>8706.26</v>
      </c>
      <c r="F49">
        <v>9082.26</v>
      </c>
      <c r="G49">
        <v>9100.6299999999992</v>
      </c>
      <c r="H49">
        <v>9675.33</v>
      </c>
      <c r="I49" s="24">
        <v>9984.01</v>
      </c>
      <c r="J49">
        <v>9865.15</v>
      </c>
      <c r="K49">
        <v>9885.41</v>
      </c>
      <c r="M49" s="33">
        <f t="shared" si="1"/>
        <v>9.8854100000000003</v>
      </c>
    </row>
    <row r="50" spans="1:13">
      <c r="A50" s="7" t="s">
        <v>27</v>
      </c>
      <c r="B50">
        <v>12196.66</v>
      </c>
      <c r="C50">
        <v>11402.25</v>
      </c>
      <c r="D50">
        <v>11230.06</v>
      </c>
      <c r="E50">
        <v>11156.64</v>
      </c>
      <c r="F50">
        <v>11028.75</v>
      </c>
      <c r="G50">
        <v>11072.76</v>
      </c>
      <c r="H50">
        <v>11110.86</v>
      </c>
      <c r="I50" s="24">
        <v>11207.42</v>
      </c>
      <c r="J50">
        <v>11744.92</v>
      </c>
      <c r="K50">
        <v>11631.59</v>
      </c>
      <c r="M50" s="33">
        <f t="shared" si="1"/>
        <v>11.631590000000001</v>
      </c>
    </row>
    <row r="51" spans="1:13">
      <c r="A51" s="7" t="s">
        <v>28</v>
      </c>
      <c r="B51">
        <v>20888.93</v>
      </c>
      <c r="C51">
        <v>21507.01</v>
      </c>
      <c r="D51">
        <v>21453.34</v>
      </c>
      <c r="E51">
        <v>20236.86</v>
      </c>
      <c r="F51">
        <v>20222.79</v>
      </c>
      <c r="G51">
        <v>20530.18</v>
      </c>
      <c r="H51">
        <v>20601.150000000001</v>
      </c>
      <c r="I51" s="24">
        <v>20839.21</v>
      </c>
      <c r="J51">
        <v>20531.3</v>
      </c>
      <c r="K51">
        <v>20740.95</v>
      </c>
      <c r="M51" s="33">
        <f t="shared" si="1"/>
        <v>20.740950000000002</v>
      </c>
    </row>
    <row r="52" spans="1:13">
      <c r="A52" s="7" t="s">
        <v>29</v>
      </c>
      <c r="B52">
        <v>13478.57</v>
      </c>
      <c r="C52">
        <v>13271.1</v>
      </c>
      <c r="D52">
        <v>12931.61</v>
      </c>
      <c r="E52">
        <v>12400.16</v>
      </c>
      <c r="F52">
        <v>12032.6</v>
      </c>
      <c r="G52">
        <v>11706.74</v>
      </c>
      <c r="H52">
        <v>11616.73</v>
      </c>
      <c r="I52" s="24">
        <v>12001.18</v>
      </c>
      <c r="J52">
        <v>12419.58</v>
      </c>
      <c r="K52">
        <v>12556.8</v>
      </c>
      <c r="M52" s="33">
        <f t="shared" si="1"/>
        <v>12.556799999999999</v>
      </c>
    </row>
    <row r="53" spans="1:13">
      <c r="A53" s="7" t="s">
        <v>30</v>
      </c>
      <c r="B53">
        <v>66783.11</v>
      </c>
      <c r="C53">
        <v>65087.43</v>
      </c>
      <c r="D53">
        <v>61484.87</v>
      </c>
      <c r="E53">
        <v>58582.7</v>
      </c>
      <c r="F53">
        <v>58950.879999999997</v>
      </c>
      <c r="G53">
        <v>62073.02</v>
      </c>
      <c r="H53">
        <v>62849.279999999999</v>
      </c>
      <c r="I53" s="24">
        <v>65402.46</v>
      </c>
      <c r="J53">
        <v>65583.38</v>
      </c>
      <c r="K53">
        <v>65290.82</v>
      </c>
      <c r="M53" s="33">
        <f t="shared" si="1"/>
        <v>65.290819999999997</v>
      </c>
    </row>
    <row r="54" spans="1:13">
      <c r="A54" s="7" t="s">
        <v>31</v>
      </c>
      <c r="B54">
        <v>3274.44</v>
      </c>
      <c r="C54">
        <v>3286.22</v>
      </c>
      <c r="D54">
        <v>3480.94</v>
      </c>
      <c r="E54">
        <v>3186.36</v>
      </c>
      <c r="F54">
        <v>3238.84</v>
      </c>
      <c r="G54">
        <v>2572.09</v>
      </c>
      <c r="H54">
        <v>2279.56</v>
      </c>
      <c r="I54" s="24">
        <v>2492</v>
      </c>
      <c r="J54">
        <v>2516.6999999999998</v>
      </c>
      <c r="K54">
        <v>2693.21</v>
      </c>
      <c r="M54" s="33">
        <f t="shared" si="1"/>
        <v>2.6932100000000001</v>
      </c>
    </row>
    <row r="55" spans="1:13">
      <c r="A55" s="7" t="s">
        <v>32</v>
      </c>
      <c r="B55">
        <v>222427.09</v>
      </c>
      <c r="C55">
        <v>208499.19</v>
      </c>
      <c r="D55">
        <v>203832.89</v>
      </c>
      <c r="E55">
        <v>204358.3</v>
      </c>
      <c r="F55">
        <v>196965.41</v>
      </c>
      <c r="G55">
        <v>204641.45</v>
      </c>
      <c r="H55">
        <v>205326.8</v>
      </c>
      <c r="I55" s="24">
        <v>203136.99</v>
      </c>
      <c r="J55">
        <v>199020.69</v>
      </c>
      <c r="K55">
        <v>192731.17</v>
      </c>
      <c r="M55" s="33">
        <f t="shared" si="1"/>
        <v>192.73117000000002</v>
      </c>
    </row>
    <row r="56" spans="1:13">
      <c r="A56" s="7" t="s">
        <v>33</v>
      </c>
      <c r="B56">
        <v>86407.74</v>
      </c>
      <c r="C56">
        <v>84318.33</v>
      </c>
      <c r="D56">
        <v>81526.929999999993</v>
      </c>
      <c r="E56">
        <v>81813.460000000006</v>
      </c>
      <c r="F56">
        <v>78236.240000000005</v>
      </c>
      <c r="G56">
        <v>80611.350000000006</v>
      </c>
      <c r="H56">
        <v>81815.28</v>
      </c>
      <c r="I56" s="24">
        <v>84127.25</v>
      </c>
      <c r="J56">
        <v>81178.77</v>
      </c>
      <c r="K56">
        <v>82773.289999999994</v>
      </c>
      <c r="M56" s="33">
        <f t="shared" si="1"/>
        <v>82.773289999999989</v>
      </c>
    </row>
    <row r="57" spans="1:13">
      <c r="A57" s="7" t="s">
        <v>34</v>
      </c>
      <c r="B57">
        <v>414950.37</v>
      </c>
      <c r="C57">
        <v>413901</v>
      </c>
      <c r="D57">
        <v>406501.06</v>
      </c>
      <c r="E57">
        <v>403163.84</v>
      </c>
      <c r="F57">
        <v>390639.71</v>
      </c>
      <c r="G57">
        <v>392709.82</v>
      </c>
      <c r="H57">
        <v>402443.44</v>
      </c>
      <c r="I57" s="24">
        <v>417340.21</v>
      </c>
      <c r="J57">
        <v>414858.87</v>
      </c>
      <c r="K57">
        <v>393966.33</v>
      </c>
      <c r="M57" s="33">
        <f t="shared" si="1"/>
        <v>393.96633000000003</v>
      </c>
    </row>
    <row r="58" spans="1:13">
      <c r="A58" s="7" t="s">
        <v>35</v>
      </c>
      <c r="B58">
        <v>71587.7</v>
      </c>
      <c r="C58">
        <v>70257.03</v>
      </c>
      <c r="D58">
        <v>68372.289999999994</v>
      </c>
      <c r="E58">
        <v>66562.14</v>
      </c>
      <c r="F58">
        <v>66627.67</v>
      </c>
      <c r="G58">
        <v>70923.23</v>
      </c>
      <c r="H58">
        <v>69295.27</v>
      </c>
      <c r="I58" s="24">
        <v>74852.509999999995</v>
      </c>
      <c r="J58">
        <v>71424.5</v>
      </c>
      <c r="K58">
        <v>68032.509999999995</v>
      </c>
      <c r="M58" s="33">
        <f t="shared" si="1"/>
        <v>68.032509999999988</v>
      </c>
    </row>
    <row r="59" spans="1:13">
      <c r="A59" s="7" t="s">
        <v>36</v>
      </c>
      <c r="B59">
        <v>118821.65</v>
      </c>
      <c r="C59">
        <v>126886.93</v>
      </c>
      <c r="D59">
        <v>124305.16</v>
      </c>
      <c r="E59">
        <v>115496.71</v>
      </c>
      <c r="F59">
        <v>115849.15</v>
      </c>
      <c r="G59">
        <v>117074.58</v>
      </c>
      <c r="H59">
        <v>114413.13</v>
      </c>
      <c r="I59" s="24">
        <v>117982.83</v>
      </c>
      <c r="J59">
        <v>118580.65</v>
      </c>
      <c r="K59">
        <v>114331.93</v>
      </c>
      <c r="M59" s="33">
        <f t="shared" si="1"/>
        <v>114.33193</v>
      </c>
    </row>
    <row r="60" spans="1:13">
      <c r="A60" s="7" t="s">
        <v>37</v>
      </c>
      <c r="B60">
        <v>19686.91</v>
      </c>
      <c r="C60">
        <v>19609.25</v>
      </c>
      <c r="D60">
        <v>18984</v>
      </c>
      <c r="E60">
        <v>18294.099999999999</v>
      </c>
      <c r="F60">
        <v>16653.669999999998</v>
      </c>
      <c r="G60">
        <v>16835.73</v>
      </c>
      <c r="H60">
        <v>17677.57</v>
      </c>
      <c r="I60" s="24">
        <v>17770.91</v>
      </c>
      <c r="J60">
        <v>17624.03</v>
      </c>
      <c r="K60">
        <v>17143.349999999999</v>
      </c>
      <c r="M60" s="33">
        <f t="shared" si="1"/>
        <v>17.143349999999998</v>
      </c>
    </row>
    <row r="61" spans="1:13">
      <c r="A61" s="7" t="s">
        <v>38</v>
      </c>
      <c r="B61">
        <v>45546.400000000001</v>
      </c>
      <c r="C61">
        <v>44749.29</v>
      </c>
      <c r="D61">
        <v>42476.92</v>
      </c>
      <c r="E61">
        <v>42022.080000000002</v>
      </c>
      <c r="F61">
        <v>40031.96</v>
      </c>
      <c r="G61">
        <v>40914.410000000003</v>
      </c>
      <c r="H61">
        <v>41319.9</v>
      </c>
      <c r="I61" s="24">
        <v>42440.58</v>
      </c>
      <c r="J61">
        <v>42398.27</v>
      </c>
      <c r="K61">
        <v>40180.79</v>
      </c>
      <c r="M61" s="33">
        <f t="shared" si="1"/>
        <v>40.180790000000002</v>
      </c>
    </row>
    <row r="62" spans="1:13">
      <c r="A62" s="7" t="s">
        <v>39</v>
      </c>
      <c r="B62">
        <v>77358.05</v>
      </c>
      <c r="C62">
        <v>69915.13</v>
      </c>
      <c r="D62">
        <v>64368.160000000003</v>
      </c>
      <c r="E62">
        <v>64821.77</v>
      </c>
      <c r="F62">
        <v>60651.67</v>
      </c>
      <c r="G62">
        <v>57120.63</v>
      </c>
      <c r="H62">
        <v>60045.11</v>
      </c>
      <c r="I62" s="24">
        <v>57397.14</v>
      </c>
      <c r="J62">
        <v>58742.29</v>
      </c>
      <c r="K62">
        <v>55667.9</v>
      </c>
      <c r="M62" s="33">
        <f t="shared" si="1"/>
        <v>55.667900000000003</v>
      </c>
    </row>
    <row r="63" spans="1:13">
      <c r="A63" s="7" t="s">
        <v>40</v>
      </c>
      <c r="B63">
        <v>66697.2</v>
      </c>
      <c r="C63">
        <v>62536.33</v>
      </c>
      <c r="D63">
        <v>59572.04</v>
      </c>
      <c r="E63">
        <v>57990.34</v>
      </c>
      <c r="F63">
        <v>56133.919999999998</v>
      </c>
      <c r="G63">
        <v>56197.26</v>
      </c>
      <c r="H63">
        <v>56134.26</v>
      </c>
      <c r="I63" s="24">
        <v>55801.66</v>
      </c>
      <c r="J63">
        <v>54995.74</v>
      </c>
      <c r="K63">
        <v>53600.2</v>
      </c>
      <c r="M63" s="33">
        <f t="shared" si="1"/>
        <v>53.600199999999994</v>
      </c>
    </row>
  </sheetData>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76C69C-C067-4957-BCE3-6E58E42FE06D}">
  <dimension ref="A1:D32"/>
  <sheetViews>
    <sheetView zoomScale="83" zoomScaleNormal="83" workbookViewId="0">
      <selection activeCell="E1" sqref="E1"/>
    </sheetView>
  </sheetViews>
  <sheetFormatPr defaultRowHeight="14.4"/>
  <cols>
    <col min="1" max="1" width="10.6640625" bestFit="1" customWidth="1"/>
  </cols>
  <sheetData>
    <row r="1" spans="1:4">
      <c r="B1" t="s">
        <v>89</v>
      </c>
      <c r="C1" t="s">
        <v>90</v>
      </c>
      <c r="D1" t="s">
        <v>91</v>
      </c>
    </row>
    <row r="6" spans="1:4">
      <c r="A6" s="7" t="s">
        <v>13</v>
      </c>
    </row>
    <row r="7" spans="1:4">
      <c r="A7" s="7" t="s">
        <v>14</v>
      </c>
    </row>
    <row r="8" spans="1:4">
      <c r="A8" s="7" t="s">
        <v>15</v>
      </c>
    </row>
    <row r="9" spans="1:4">
      <c r="A9" s="7" t="s">
        <v>16</v>
      </c>
    </row>
    <row r="10" spans="1:4">
      <c r="A10" s="7" t="s">
        <v>92</v>
      </c>
    </row>
    <row r="11" spans="1:4">
      <c r="A11" s="7" t="s">
        <v>18</v>
      </c>
    </row>
    <row r="12" spans="1:4">
      <c r="A12" s="7" t="s">
        <v>19</v>
      </c>
    </row>
    <row r="13" spans="1:4">
      <c r="A13" s="10" t="s">
        <v>20</v>
      </c>
    </row>
    <row r="14" spans="1:4">
      <c r="A14" s="7" t="s">
        <v>21</v>
      </c>
    </row>
    <row r="15" spans="1:4">
      <c r="A15" s="7" t="s">
        <v>22</v>
      </c>
    </row>
    <row r="16" spans="1:4">
      <c r="A16" s="7" t="s">
        <v>23</v>
      </c>
    </row>
    <row r="17" spans="1:1">
      <c r="A17" s="7" t="s">
        <v>24</v>
      </c>
    </row>
    <row r="18" spans="1:1">
      <c r="A18" s="7" t="s">
        <v>26</v>
      </c>
    </row>
    <row r="19" spans="1:1">
      <c r="A19" s="7" t="s">
        <v>27</v>
      </c>
    </row>
    <row r="20" spans="1:1">
      <c r="A20" s="7" t="s">
        <v>28</v>
      </c>
    </row>
    <row r="21" spans="1:1">
      <c r="A21" s="7" t="s">
        <v>29</v>
      </c>
    </row>
    <row r="22" spans="1:1">
      <c r="A22" s="7" t="s">
        <v>30</v>
      </c>
    </row>
    <row r="23" spans="1:1">
      <c r="A23" s="7" t="s">
        <v>31</v>
      </c>
    </row>
    <row r="24" spans="1:1">
      <c r="A24" s="7" t="s">
        <v>32</v>
      </c>
    </row>
    <row r="25" spans="1:1">
      <c r="A25" s="7" t="s">
        <v>33</v>
      </c>
    </row>
    <row r="26" spans="1:1">
      <c r="A26" s="7" t="s">
        <v>34</v>
      </c>
    </row>
    <row r="27" spans="1:1">
      <c r="A27" s="7" t="s">
        <v>35</v>
      </c>
    </row>
    <row r="28" spans="1:1">
      <c r="A28" s="7" t="s">
        <v>36</v>
      </c>
    </row>
    <row r="29" spans="1:1">
      <c r="A29" s="7" t="s">
        <v>37</v>
      </c>
    </row>
    <row r="30" spans="1:1">
      <c r="A30" s="7" t="s">
        <v>38</v>
      </c>
    </row>
    <row r="31" spans="1:1">
      <c r="A31" s="7" t="s">
        <v>39</v>
      </c>
    </row>
    <row r="32" spans="1:1">
      <c r="A32" s="7" t="s">
        <v>40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07510F-E64A-49E3-9809-F4485952BEE9}">
  <dimension ref="A1:AJ45"/>
  <sheetViews>
    <sheetView zoomScale="42" zoomScaleNormal="42" workbookViewId="0">
      <selection activeCell="E4" sqref="E4:E17"/>
    </sheetView>
  </sheetViews>
  <sheetFormatPr defaultRowHeight="14.4"/>
  <cols>
    <col min="1" max="1" width="35.5546875" bestFit="1" customWidth="1"/>
    <col min="2" max="2" width="40.77734375" customWidth="1"/>
    <col min="3" max="3" width="11.33203125" style="32" customWidth="1"/>
    <col min="4" max="4" width="43.44140625" bestFit="1" customWidth="1"/>
    <col min="5" max="5" width="16.33203125" bestFit="1" customWidth="1"/>
    <col min="22" max="22" width="8.88671875" customWidth="1"/>
  </cols>
  <sheetData>
    <row r="1" spans="1:6">
      <c r="B1">
        <v>1000</v>
      </c>
      <c r="F1" s="152"/>
    </row>
    <row r="2" spans="1:6">
      <c r="F2" s="152"/>
    </row>
    <row r="3" spans="1:6" ht="15" thickBot="1">
      <c r="B3" s="72" t="s">
        <v>167</v>
      </c>
    </row>
    <row r="4" spans="1:6" ht="29.4" thickBot="1">
      <c r="A4" s="63" t="s">
        <v>184</v>
      </c>
      <c r="B4" s="67">
        <v>2019</v>
      </c>
      <c r="C4" s="133" t="s">
        <v>204</v>
      </c>
      <c r="D4" s="62" t="s">
        <v>205</v>
      </c>
      <c r="E4" s="67" t="s">
        <v>206</v>
      </c>
    </row>
    <row r="5" spans="1:6">
      <c r="A5" s="37" t="s">
        <v>192</v>
      </c>
      <c r="B5" s="136">
        <f t="shared" ref="B5:B6" si="0">AH35/$B$1</f>
        <v>4.1948992866565815</v>
      </c>
      <c r="C5" s="128">
        <f t="shared" ref="C5:C15" si="1">B5/$B$16</f>
        <v>7.6319330960123458E-2</v>
      </c>
      <c r="D5" s="105">
        <v>0.1</v>
      </c>
      <c r="E5" s="105">
        <v>1</v>
      </c>
    </row>
    <row r="6" spans="1:6">
      <c r="A6" s="37" t="s">
        <v>193</v>
      </c>
      <c r="B6" s="136">
        <f t="shared" si="0"/>
        <v>4.6034209973065288</v>
      </c>
      <c r="C6" s="128">
        <f t="shared" si="1"/>
        <v>8.3751715269959587E-2</v>
      </c>
      <c r="D6" s="105">
        <v>0.1</v>
      </c>
      <c r="E6" s="105">
        <v>1</v>
      </c>
    </row>
    <row r="7" spans="1:6">
      <c r="A7" s="37" t="s">
        <v>194</v>
      </c>
      <c r="B7" s="136">
        <f>AH37/$B$1</f>
        <v>0.23641784040026395</v>
      </c>
      <c r="C7" s="128">
        <f t="shared" si="1"/>
        <v>4.3012358994597519E-3</v>
      </c>
      <c r="D7" s="105">
        <v>0.1</v>
      </c>
      <c r="E7" s="105">
        <v>1</v>
      </c>
    </row>
    <row r="8" spans="1:6">
      <c r="A8" s="37" t="s">
        <v>195</v>
      </c>
      <c r="B8" s="136">
        <f t="shared" ref="B8:B15" si="2">AH38/$B$1</f>
        <v>9.8091947444843548</v>
      </c>
      <c r="C8" s="128">
        <f t="shared" si="1"/>
        <v>0.1784622535606282</v>
      </c>
      <c r="D8" s="105">
        <v>0.1</v>
      </c>
      <c r="E8" s="105">
        <v>1</v>
      </c>
    </row>
    <row r="9" spans="1:6">
      <c r="A9" s="37" t="s">
        <v>196</v>
      </c>
      <c r="B9" s="136">
        <f t="shared" si="2"/>
        <v>24.515294468023729</v>
      </c>
      <c r="C9" s="128">
        <f t="shared" si="1"/>
        <v>0.44601568338991132</v>
      </c>
      <c r="D9" s="105">
        <v>0.1</v>
      </c>
      <c r="E9" s="105">
        <v>1</v>
      </c>
    </row>
    <row r="10" spans="1:6">
      <c r="A10" s="37" t="s">
        <v>197</v>
      </c>
      <c r="B10" s="136">
        <f t="shared" si="2"/>
        <v>1.3267815558246434</v>
      </c>
      <c r="C10" s="128">
        <f t="shared" si="1"/>
        <v>2.4138620203078581E-2</v>
      </c>
      <c r="D10" s="105">
        <v>0.1</v>
      </c>
      <c r="E10" s="105">
        <v>1</v>
      </c>
    </row>
    <row r="11" spans="1:6">
      <c r="A11" s="37" t="s">
        <v>198</v>
      </c>
      <c r="B11" s="136">
        <f t="shared" si="2"/>
        <v>6.00404389687347</v>
      </c>
      <c r="C11" s="128">
        <f t="shared" si="1"/>
        <v>0.10923375794078001</v>
      </c>
      <c r="D11" s="105">
        <v>0.1</v>
      </c>
      <c r="E11" s="105">
        <v>1</v>
      </c>
    </row>
    <row r="12" spans="1:6">
      <c r="A12" s="37" t="s">
        <v>199</v>
      </c>
      <c r="B12" s="136">
        <f t="shared" si="2"/>
        <v>0.71842091791008011</v>
      </c>
      <c r="C12" s="128">
        <f t="shared" si="1"/>
        <v>1.3070493486473003E-2</v>
      </c>
      <c r="D12" s="105">
        <v>0.1</v>
      </c>
      <c r="E12" s="105">
        <v>1</v>
      </c>
    </row>
    <row r="13" spans="1:6">
      <c r="A13" s="37" t="s">
        <v>200</v>
      </c>
      <c r="B13" s="136">
        <f t="shared" si="2"/>
        <v>0.55907468273505856</v>
      </c>
      <c r="C13" s="128">
        <f t="shared" si="1"/>
        <v>1.0171449378726412E-2</v>
      </c>
      <c r="D13" s="105">
        <v>0.1</v>
      </c>
      <c r="E13" s="105">
        <v>1</v>
      </c>
    </row>
    <row r="14" spans="1:6">
      <c r="A14" s="37" t="s">
        <v>201</v>
      </c>
      <c r="B14" s="136">
        <f t="shared" si="2"/>
        <v>2.9975467420840656</v>
      </c>
      <c r="C14" s="128">
        <f t="shared" si="1"/>
        <v>5.4535459910859625E-2</v>
      </c>
      <c r="D14" s="105">
        <v>0.1</v>
      </c>
      <c r="E14" s="105">
        <v>1</v>
      </c>
    </row>
    <row r="15" spans="1:6">
      <c r="A15" s="37" t="s">
        <v>202</v>
      </c>
      <c r="B15" s="136">
        <f t="shared" si="2"/>
        <v>0</v>
      </c>
      <c r="C15" s="128">
        <f t="shared" si="1"/>
        <v>0</v>
      </c>
      <c r="D15" s="105">
        <v>0.1</v>
      </c>
      <c r="E15" s="105">
        <v>1</v>
      </c>
    </row>
    <row r="16" spans="1:6">
      <c r="A16" s="37" t="s">
        <v>203</v>
      </c>
      <c r="B16" s="136">
        <f>SUM(B5:B15)</f>
        <v>54.965095132298778</v>
      </c>
      <c r="C16" s="128">
        <f>B16/$B$16</f>
        <v>1</v>
      </c>
      <c r="D16" s="105"/>
      <c r="E16" s="105">
        <v>1</v>
      </c>
    </row>
    <row r="17" spans="1:36" ht="15" thickBot="1">
      <c r="A17" s="38"/>
      <c r="B17" s="57"/>
      <c r="C17" s="131">
        <f>SUM(C5:C15)</f>
        <v>1</v>
      </c>
      <c r="D17" s="57"/>
      <c r="E17" s="57"/>
    </row>
    <row r="19" spans="1:36">
      <c r="H19" s="35"/>
    </row>
    <row r="20" spans="1:36" ht="15" thickBot="1">
      <c r="H20" s="35"/>
    </row>
    <row r="21" spans="1:36" s="98" customFormat="1">
      <c r="A21" s="97" t="s">
        <v>167</v>
      </c>
      <c r="B21" s="90"/>
      <c r="C21" s="90"/>
      <c r="D21" s="90"/>
      <c r="E21" s="91" t="s">
        <v>633</v>
      </c>
      <c r="F21" s="91" t="s">
        <v>634</v>
      </c>
      <c r="G21" s="91" t="s">
        <v>635</v>
      </c>
      <c r="H21" s="91" t="s">
        <v>636</v>
      </c>
      <c r="I21" s="91" t="s">
        <v>637</v>
      </c>
      <c r="J21" s="91" t="s">
        <v>638</v>
      </c>
      <c r="K21" s="91" t="s">
        <v>639</v>
      </c>
      <c r="L21" s="91" t="s">
        <v>640</v>
      </c>
      <c r="M21" s="91" t="s">
        <v>641</v>
      </c>
      <c r="N21" s="91" t="s">
        <v>642</v>
      </c>
      <c r="O21" s="91" t="s">
        <v>643</v>
      </c>
      <c r="P21" s="91" t="s">
        <v>644</v>
      </c>
      <c r="Q21" s="91" t="s">
        <v>645</v>
      </c>
      <c r="R21" s="91" t="s">
        <v>646</v>
      </c>
      <c r="S21" s="91" t="s">
        <v>647</v>
      </c>
      <c r="T21" s="91" t="s">
        <v>648</v>
      </c>
      <c r="U21" s="91" t="s">
        <v>649</v>
      </c>
      <c r="V21" s="91" t="s">
        <v>650</v>
      </c>
      <c r="W21" s="91" t="s">
        <v>651</v>
      </c>
      <c r="X21" s="91" t="s">
        <v>652</v>
      </c>
      <c r="Y21" s="91" t="s">
        <v>43</v>
      </c>
      <c r="Z21" s="91" t="s">
        <v>44</v>
      </c>
      <c r="AA21" s="91" t="s">
        <v>45</v>
      </c>
      <c r="AB21" s="91" t="s">
        <v>46</v>
      </c>
      <c r="AC21" s="91" t="s">
        <v>47</v>
      </c>
      <c r="AD21" s="91" t="s">
        <v>48</v>
      </c>
      <c r="AE21" s="91" t="s">
        <v>49</v>
      </c>
      <c r="AF21" s="91" t="s">
        <v>50</v>
      </c>
      <c r="AG21" s="91" t="s">
        <v>51</v>
      </c>
      <c r="AH21" s="91" t="s">
        <v>52</v>
      </c>
      <c r="AI21" s="91" t="s">
        <v>653</v>
      </c>
      <c r="AJ21" s="91" t="s">
        <v>654</v>
      </c>
    </row>
    <row r="22" spans="1:36" s="99" customFormat="1">
      <c r="A22" s="168" t="s">
        <v>655</v>
      </c>
      <c r="B22" s="166" t="s">
        <v>656</v>
      </c>
      <c r="C22" s="166" t="s">
        <v>14</v>
      </c>
      <c r="D22" s="84" t="s">
        <v>657</v>
      </c>
      <c r="E22" s="85">
        <v>12326.280678352554</v>
      </c>
      <c r="F22" s="85">
        <v>10799.152929904129</v>
      </c>
      <c r="G22" s="85">
        <v>9414.8847481920311</v>
      </c>
      <c r="H22" s="85">
        <v>7991.2725352498892</v>
      </c>
      <c r="I22" s="85">
        <v>6863.791612352049</v>
      </c>
      <c r="J22" s="85">
        <v>5790.4069014199049</v>
      </c>
      <c r="K22" s="85">
        <v>5490.7932059392097</v>
      </c>
      <c r="L22" s="85">
        <v>5504.8486437815482</v>
      </c>
      <c r="M22" s="85">
        <v>5000.1595840573909</v>
      </c>
      <c r="N22" s="85">
        <v>5305.6625972474567</v>
      </c>
      <c r="O22" s="85">
        <v>5043.3421772641805</v>
      </c>
      <c r="P22" s="85">
        <v>4806.3694512121947</v>
      </c>
      <c r="Q22" s="85">
        <v>4956.3352653534475</v>
      </c>
      <c r="R22" s="85">
        <v>4891.0404212250151</v>
      </c>
      <c r="S22" s="85">
        <v>5287.6398385702678</v>
      </c>
      <c r="T22" s="85">
        <v>4982.7873879746539</v>
      </c>
      <c r="U22" s="85">
        <v>4875.5265674160983</v>
      </c>
      <c r="V22" s="85">
        <v>4716.4485123235245</v>
      </c>
      <c r="W22" s="85">
        <v>4932.184720968532</v>
      </c>
      <c r="X22" s="85">
        <v>4759.7479773205114</v>
      </c>
      <c r="Y22" s="85">
        <v>5190.9982941486442</v>
      </c>
      <c r="Z22" s="85">
        <v>4881.606448958255</v>
      </c>
      <c r="AA22" s="85">
        <v>4985.0045202024457</v>
      </c>
      <c r="AB22" s="85">
        <v>5432.2005347685235</v>
      </c>
      <c r="AC22" s="85">
        <v>5852.0537343715932</v>
      </c>
      <c r="AD22" s="85">
        <v>5890.9406508258053</v>
      </c>
      <c r="AE22" s="85">
        <v>6198.0914174242325</v>
      </c>
      <c r="AF22" s="85">
        <v>6165.5193829649024</v>
      </c>
      <c r="AG22" s="85">
        <v>6024.9093973025883</v>
      </c>
      <c r="AH22" s="85">
        <v>6004.0438968734697</v>
      </c>
      <c r="AI22" s="85">
        <v>5978.1884952727387</v>
      </c>
      <c r="AJ22" s="85">
        <v>6106.3394569693764</v>
      </c>
    </row>
    <row r="23" spans="1:36" s="99" customFormat="1">
      <c r="A23" s="168"/>
      <c r="B23" s="166"/>
      <c r="C23" s="166"/>
      <c r="D23" s="84" t="s">
        <v>620</v>
      </c>
      <c r="E23" s="85">
        <v>6515.5171525250544</v>
      </c>
      <c r="F23" s="85">
        <v>3552.2783640527587</v>
      </c>
      <c r="G23" s="85">
        <v>3894.1379239111179</v>
      </c>
      <c r="H23" s="85">
        <v>4419.1678446960268</v>
      </c>
      <c r="I23" s="85">
        <v>4040.581781786218</v>
      </c>
      <c r="J23" s="85">
        <v>4321.8071962642498</v>
      </c>
      <c r="K23" s="85">
        <v>4238.2994277521357</v>
      </c>
      <c r="L23" s="85">
        <v>4293.2433477930654</v>
      </c>
      <c r="M23" s="85">
        <v>5458.4779619275105</v>
      </c>
      <c r="N23" s="85">
        <v>5627.1401919809141</v>
      </c>
      <c r="O23" s="85">
        <v>5461.555246792962</v>
      </c>
      <c r="P23" s="85">
        <v>5569.1486398651095</v>
      </c>
      <c r="Q23" s="85">
        <v>5844.3288580077451</v>
      </c>
      <c r="R23" s="85">
        <v>6443.0741696876939</v>
      </c>
      <c r="S23" s="85">
        <v>6987.351092272118</v>
      </c>
      <c r="T23" s="85">
        <v>7815.6528612079255</v>
      </c>
      <c r="U23" s="85">
        <v>8276.0827882692738</v>
      </c>
      <c r="V23" s="85">
        <v>8057.2066720604553</v>
      </c>
      <c r="W23" s="85">
        <v>8550.9733434028494</v>
      </c>
      <c r="X23" s="85">
        <v>8194.2826784708741</v>
      </c>
      <c r="Y23" s="85">
        <v>7983.1489003929555</v>
      </c>
      <c r="Z23" s="85">
        <v>8152.1117968001481</v>
      </c>
      <c r="AA23" s="85">
        <v>8505.8200735422761</v>
      </c>
      <c r="AB23" s="85">
        <v>7431.4757545956863</v>
      </c>
      <c r="AC23" s="85">
        <v>8416.324101149492</v>
      </c>
      <c r="AD23" s="85">
        <v>9198.4610734903945</v>
      </c>
      <c r="AE23" s="85">
        <v>9299.9091259349407</v>
      </c>
      <c r="AF23" s="85">
        <v>9438.0310302917533</v>
      </c>
      <c r="AG23" s="85">
        <v>9651.3167929911015</v>
      </c>
      <c r="AH23" s="85">
        <v>9809.1947444843554</v>
      </c>
      <c r="AI23" s="85">
        <v>9225.1974572287381</v>
      </c>
      <c r="AJ23" s="85">
        <v>9921.2512830415399</v>
      </c>
    </row>
    <row r="24" spans="1:36" s="99" customFormat="1">
      <c r="A24" s="168"/>
      <c r="B24" s="166"/>
      <c r="C24" s="166"/>
      <c r="D24" s="84" t="s">
        <v>658</v>
      </c>
      <c r="E24" s="85">
        <v>27570.459758254998</v>
      </c>
      <c r="F24" s="85">
        <v>23410.05785684484</v>
      </c>
      <c r="G24" s="85">
        <v>19869.80861210436</v>
      </c>
      <c r="H24" s="85">
        <v>19098.154185486146</v>
      </c>
      <c r="I24" s="85">
        <v>20762.536158965457</v>
      </c>
      <c r="J24" s="85">
        <v>23353.013765793243</v>
      </c>
      <c r="K24" s="85">
        <v>23530.334887009638</v>
      </c>
      <c r="L24" s="85">
        <v>19814.131190749678</v>
      </c>
      <c r="M24" s="85">
        <v>16894.882949913183</v>
      </c>
      <c r="N24" s="85">
        <v>14073.241701700532</v>
      </c>
      <c r="O24" s="85">
        <v>14291.06356838279</v>
      </c>
      <c r="P24" s="85">
        <v>14196.239320843328</v>
      </c>
      <c r="Q24" s="85">
        <v>13399.882682364361</v>
      </c>
      <c r="R24" s="85">
        <v>15094.902194583436</v>
      </c>
      <c r="S24" s="85">
        <v>14394.894215772878</v>
      </c>
      <c r="T24" s="85">
        <v>14589.147220208491</v>
      </c>
      <c r="U24" s="85">
        <v>14522.617497559644</v>
      </c>
      <c r="V24" s="85">
        <v>15622.977460531636</v>
      </c>
      <c r="W24" s="85">
        <v>12381.859592598656</v>
      </c>
      <c r="X24" s="85">
        <v>6970.83523660012</v>
      </c>
      <c r="Y24" s="85">
        <v>7245.7510596449529</v>
      </c>
      <c r="Z24" s="85">
        <v>7382.9688072017361</v>
      </c>
      <c r="AA24" s="85">
        <v>6970.785731688894</v>
      </c>
      <c r="AB24" s="85">
        <v>7056.9313132111402</v>
      </c>
      <c r="AC24" s="85">
        <v>7389.6736827357536</v>
      </c>
      <c r="AD24" s="85">
        <v>8005.6555214670743</v>
      </c>
      <c r="AE24" s="85">
        <v>8248.3290608523857</v>
      </c>
      <c r="AF24" s="85">
        <v>8818.0274846357606</v>
      </c>
      <c r="AG24" s="85">
        <v>9182.2769909043545</v>
      </c>
      <c r="AH24" s="85">
        <v>8798.3202839631103</v>
      </c>
      <c r="AI24" s="85">
        <v>8331.8626363497769</v>
      </c>
      <c r="AJ24" s="85">
        <v>9107.1875985635306</v>
      </c>
    </row>
    <row r="25" spans="1:36" s="99" customFormat="1">
      <c r="A25" s="168"/>
      <c r="B25" s="166"/>
      <c r="C25" s="166"/>
      <c r="D25" s="84" t="s">
        <v>626</v>
      </c>
      <c r="E25" s="85">
        <v>5258.260932261991</v>
      </c>
      <c r="F25" s="85">
        <v>4881.7250459147363</v>
      </c>
      <c r="G25" s="85">
        <v>4821.6692567334057</v>
      </c>
      <c r="H25" s="85">
        <v>4600.0403698572691</v>
      </c>
      <c r="I25" s="85">
        <v>3816.3180868966779</v>
      </c>
      <c r="J25" s="85">
        <v>4443.1342065338986</v>
      </c>
      <c r="K25" s="85">
        <v>4600.9674935534094</v>
      </c>
      <c r="L25" s="85">
        <v>4577.4544213483578</v>
      </c>
      <c r="M25" s="85">
        <v>4338.3817608667132</v>
      </c>
      <c r="N25" s="85">
        <v>4221.9143556260469</v>
      </c>
      <c r="O25" s="85">
        <v>4194.2700762469876</v>
      </c>
      <c r="P25" s="85">
        <v>3922.6629775007927</v>
      </c>
      <c r="Q25" s="85">
        <v>3786.4462867157999</v>
      </c>
      <c r="R25" s="85">
        <v>4153.8482046528852</v>
      </c>
      <c r="S25" s="85">
        <v>4196.4909676681127</v>
      </c>
      <c r="T25" s="85">
        <v>3882.383437290544</v>
      </c>
      <c r="U25" s="85">
        <v>3859.4794201933114</v>
      </c>
      <c r="V25" s="85">
        <v>3835.4108689589343</v>
      </c>
      <c r="W25" s="85">
        <v>3812.1101339305383</v>
      </c>
      <c r="X25" s="85">
        <v>3730.9578666669181</v>
      </c>
      <c r="Y25" s="85">
        <v>3732.3167288271115</v>
      </c>
      <c r="Z25" s="85">
        <v>3734.9385791979198</v>
      </c>
      <c r="AA25" s="85">
        <v>3666.2830416493321</v>
      </c>
      <c r="AB25" s="85">
        <v>3741.6043927619071</v>
      </c>
      <c r="AC25" s="85">
        <v>3624.3488405453427</v>
      </c>
      <c r="AD25" s="85">
        <v>3552.2051687925764</v>
      </c>
      <c r="AE25" s="85">
        <v>3488.7873030711648</v>
      </c>
      <c r="AF25" s="85">
        <v>3252.050680358765</v>
      </c>
      <c r="AG25" s="85">
        <v>3111.3436929866857</v>
      </c>
      <c r="AH25" s="85">
        <v>2997.5467420840655</v>
      </c>
      <c r="AI25" s="85">
        <v>3011.6381012197535</v>
      </c>
      <c r="AJ25" s="85">
        <v>2832.9376075703171</v>
      </c>
    </row>
    <row r="26" spans="1:36" s="99" customFormat="1">
      <c r="A26" s="168"/>
      <c r="B26" s="166"/>
      <c r="C26" s="166"/>
      <c r="D26" s="84" t="s">
        <v>659</v>
      </c>
      <c r="E26" s="85">
        <v>718.71094400000004</v>
      </c>
      <c r="F26" s="85">
        <v>616.03795199999888</v>
      </c>
      <c r="G26" s="85">
        <v>844.83940400000051</v>
      </c>
      <c r="H26" s="85">
        <v>1132.5008039999996</v>
      </c>
      <c r="I26" s="85">
        <v>918.30370000000062</v>
      </c>
      <c r="J26" s="85">
        <v>911.6653599999994</v>
      </c>
      <c r="K26" s="85">
        <v>598.33571200000119</v>
      </c>
      <c r="L26" s="85">
        <v>442.99855600000001</v>
      </c>
      <c r="M26" s="85">
        <v>390.33439199999998</v>
      </c>
      <c r="N26" s="85">
        <v>210.656656</v>
      </c>
      <c r="O26" s="85">
        <v>241.63557600000001</v>
      </c>
      <c r="P26" s="85">
        <v>312.887092</v>
      </c>
      <c r="Q26" s="85">
        <v>374.84493199999997</v>
      </c>
      <c r="R26" s="85">
        <v>480.17326000000003</v>
      </c>
      <c r="S26" s="85">
        <v>462.87405472</v>
      </c>
      <c r="T26" s="85">
        <v>568.49632223999993</v>
      </c>
      <c r="U26" s="85">
        <v>543.64402399999994</v>
      </c>
      <c r="V26" s="85">
        <v>548.32688400000006</v>
      </c>
      <c r="W26" s="85">
        <v>638.165752</v>
      </c>
      <c r="X26" s="85">
        <v>458.48801600000002</v>
      </c>
      <c r="Y26" s="85">
        <v>504.95639599999998</v>
      </c>
      <c r="Z26" s="85">
        <v>511.1521800000001</v>
      </c>
      <c r="AA26" s="85">
        <v>492.56482799999998</v>
      </c>
      <c r="AB26" s="85">
        <v>480.17326000000003</v>
      </c>
      <c r="AC26" s="85">
        <v>511.1521800000001</v>
      </c>
      <c r="AD26" s="85">
        <v>532.83742399999983</v>
      </c>
      <c r="AE26" s="85">
        <v>641.263644</v>
      </c>
      <c r="AF26" s="85">
        <v>717.78467429199998</v>
      </c>
      <c r="AG26" s="85">
        <v>772.36283123999988</v>
      </c>
      <c r="AH26" s="85">
        <v>718.42091791008011</v>
      </c>
      <c r="AI26" s="85">
        <v>414.92775834048012</v>
      </c>
      <c r="AJ26" s="85">
        <v>494.28425315807993</v>
      </c>
    </row>
    <row r="27" spans="1:36" s="99" customFormat="1">
      <c r="A27" s="168"/>
      <c r="B27" s="166"/>
      <c r="C27" s="166"/>
      <c r="D27" s="84" t="s">
        <v>660</v>
      </c>
      <c r="E27" s="85">
        <v>184.37735999999998</v>
      </c>
      <c r="F27" s="85">
        <v>912.59462399999995</v>
      </c>
      <c r="G27" s="85">
        <v>852.57726720000005</v>
      </c>
      <c r="H27" s="85">
        <v>824.13110879999999</v>
      </c>
      <c r="I27" s="85">
        <v>830.2608894</v>
      </c>
      <c r="J27" s="85">
        <v>861.91228739999997</v>
      </c>
      <c r="K27" s="85">
        <v>749.09004900000002</v>
      </c>
      <c r="L27" s="85">
        <v>28.486258200000002</v>
      </c>
      <c r="M27" s="85">
        <v>221.55978599999997</v>
      </c>
      <c r="N27" s="85">
        <v>25.281018599999999</v>
      </c>
      <c r="O27" s="85">
        <v>202.56894719999997</v>
      </c>
      <c r="P27" s="85">
        <v>303.81332099999986</v>
      </c>
      <c r="Q27" s="85">
        <v>332.33967899999999</v>
      </c>
      <c r="R27" s="85">
        <v>433.62415259999995</v>
      </c>
      <c r="S27" s="85">
        <v>363.9910769999999</v>
      </c>
      <c r="T27" s="85">
        <v>348.16537800000003</v>
      </c>
      <c r="U27" s="85">
        <v>332.07838660799996</v>
      </c>
      <c r="V27" s="85">
        <v>164.58726959999996</v>
      </c>
      <c r="W27" s="85">
        <v>385.50545880000004</v>
      </c>
      <c r="X27" s="85">
        <v>652.89824999999996</v>
      </c>
      <c r="Y27" s="85">
        <v>308.33910960000003</v>
      </c>
      <c r="Z27" s="85">
        <v>239.38773059999997</v>
      </c>
      <c r="AA27" s="85">
        <v>201.80705099999997</v>
      </c>
      <c r="AB27" s="85">
        <v>285.55448856000004</v>
      </c>
      <c r="AC27" s="85">
        <v>257.45549505600002</v>
      </c>
      <c r="AD27" s="85">
        <v>273.21636006</v>
      </c>
      <c r="AE27" s="85">
        <v>244.80783220199999</v>
      </c>
      <c r="AF27" s="85">
        <v>252.65213547455997</v>
      </c>
      <c r="AG27" s="85">
        <v>259.35023411731197</v>
      </c>
      <c r="AH27" s="85">
        <v>236.41784040026394</v>
      </c>
      <c r="AI27" s="85">
        <v>264.02036588839803</v>
      </c>
      <c r="AJ27" s="85">
        <v>267.09097009587003</v>
      </c>
    </row>
    <row r="28" spans="1:36" s="99" customFormat="1">
      <c r="A28" s="168"/>
      <c r="B28" s="166"/>
      <c r="C28" s="166"/>
      <c r="D28" s="84" t="s">
        <v>661</v>
      </c>
      <c r="E28" s="85">
        <v>39007.832591732993</v>
      </c>
      <c r="F28" s="85">
        <v>32171.157776997861</v>
      </c>
      <c r="G28" s="85">
        <v>31445.882513386245</v>
      </c>
      <c r="H28" s="85">
        <v>32121.350595172287</v>
      </c>
      <c r="I28" s="85">
        <v>29283.446687709518</v>
      </c>
      <c r="J28" s="85">
        <v>29794.190457467306</v>
      </c>
      <c r="K28" s="85">
        <v>29744.804982401285</v>
      </c>
      <c r="L28" s="85">
        <v>31323.933410203867</v>
      </c>
      <c r="M28" s="85">
        <v>29686.449508765156</v>
      </c>
      <c r="N28" s="85">
        <v>25666.923624724193</v>
      </c>
      <c r="O28" s="85">
        <v>25755.49891117806</v>
      </c>
      <c r="P28" s="85">
        <v>29299.009120746665</v>
      </c>
      <c r="Q28" s="85">
        <v>26836.898737541589</v>
      </c>
      <c r="R28" s="85">
        <v>29024.198264080784</v>
      </c>
      <c r="S28" s="85">
        <v>28322.751534917505</v>
      </c>
      <c r="T28" s="85">
        <v>28547.458583099895</v>
      </c>
      <c r="U28" s="85">
        <v>28703.840330920772</v>
      </c>
      <c r="V28" s="85">
        <v>32181.886173686948</v>
      </c>
      <c r="W28" s="85">
        <v>33719.077274553449</v>
      </c>
      <c r="X28" s="85">
        <v>31101.385450667709</v>
      </c>
      <c r="Y28" s="85">
        <v>33068.36720750689</v>
      </c>
      <c r="Z28" s="85">
        <v>38120.138972655128</v>
      </c>
      <c r="AA28" s="85">
        <v>33151.574892671502</v>
      </c>
      <c r="AB28" s="85">
        <v>28668.147815140921</v>
      </c>
      <c r="AC28" s="85">
        <v>30441.304243286333</v>
      </c>
      <c r="AD28" s="85">
        <v>31807.873225546373</v>
      </c>
      <c r="AE28" s="85">
        <v>28504.986971199298</v>
      </c>
      <c r="AF28" s="85">
        <v>29967.177725677626</v>
      </c>
      <c r="AG28" s="85">
        <v>25496.322606924456</v>
      </c>
      <c r="AH28" s="85">
        <v>24515.294468023731</v>
      </c>
      <c r="AI28" s="85">
        <v>19620.894723676742</v>
      </c>
      <c r="AJ28" s="85">
        <v>23850.690430183109</v>
      </c>
    </row>
    <row r="29" spans="1:36" s="99" customFormat="1">
      <c r="A29" s="168"/>
      <c r="B29" s="166"/>
      <c r="C29" s="166"/>
      <c r="D29" s="84" t="s">
        <v>662</v>
      </c>
      <c r="E29" s="85">
        <v>6334.3870077258025</v>
      </c>
      <c r="F29" s="85">
        <v>4365.9488273271581</v>
      </c>
      <c r="G29" s="85">
        <v>4735.0840686209003</v>
      </c>
      <c r="H29" s="85">
        <v>5419.7210684379397</v>
      </c>
      <c r="I29" s="85">
        <v>4660.4458305183489</v>
      </c>
      <c r="J29" s="85">
        <v>3469.5964634237043</v>
      </c>
      <c r="K29" s="85">
        <v>3982.3080248418064</v>
      </c>
      <c r="L29" s="85">
        <v>2889.2230805316267</v>
      </c>
      <c r="M29" s="85">
        <v>3023.6391807505274</v>
      </c>
      <c r="N29" s="85">
        <v>2324.5201254154299</v>
      </c>
      <c r="O29" s="85">
        <v>1652.5044876169682</v>
      </c>
      <c r="P29" s="85">
        <v>1517.1964904999268</v>
      </c>
      <c r="Q29" s="85">
        <v>1968.7793639726533</v>
      </c>
      <c r="R29" s="85">
        <v>2129.2687534097777</v>
      </c>
      <c r="S29" s="85">
        <v>1686.0106391250647</v>
      </c>
      <c r="T29" s="85">
        <v>1609.1583327275844</v>
      </c>
      <c r="U29" s="85">
        <v>1881.8231611080712</v>
      </c>
      <c r="V29" s="85">
        <v>1673.4950899149931</v>
      </c>
      <c r="W29" s="85">
        <v>1697.2891085007236</v>
      </c>
      <c r="X29" s="85">
        <v>1437.0433178411299</v>
      </c>
      <c r="Y29" s="85">
        <v>1639.2631509408377</v>
      </c>
      <c r="Z29" s="85">
        <v>1874.3706191701258</v>
      </c>
      <c r="AA29" s="85">
        <v>1854.318522232189</v>
      </c>
      <c r="AB29" s="85">
        <v>1585.5751282146825</v>
      </c>
      <c r="AC29" s="85">
        <v>1291.5526252623358</v>
      </c>
      <c r="AD29" s="85">
        <v>1433.2355170407109</v>
      </c>
      <c r="AE29" s="85">
        <v>1521.5071889071703</v>
      </c>
      <c r="AF29" s="85">
        <v>1558.5723414384543</v>
      </c>
      <c r="AG29" s="85">
        <v>1362.9664594131607</v>
      </c>
      <c r="AH29" s="85">
        <v>1326.7815558246434</v>
      </c>
      <c r="AI29" s="85">
        <v>1353.8885858425356</v>
      </c>
      <c r="AJ29" s="85">
        <v>1598.6200861356813</v>
      </c>
    </row>
    <row r="30" spans="1:36" s="99" customFormat="1">
      <c r="A30" s="168"/>
      <c r="B30" s="166"/>
      <c r="C30" s="166"/>
      <c r="D30" s="84" t="s">
        <v>663</v>
      </c>
      <c r="E30" s="85">
        <v>-16344.256093169941</v>
      </c>
      <c r="F30" s="85">
        <v>-16416.614539027578</v>
      </c>
      <c r="G30" s="85">
        <v>-15952.392126666591</v>
      </c>
      <c r="H30" s="85">
        <v>-16290.111989275671</v>
      </c>
      <c r="I30" s="85">
        <v>-16415.963861919838</v>
      </c>
      <c r="J30" s="85">
        <v>-16528.096208356066</v>
      </c>
      <c r="K30" s="85">
        <v>-15942.030893817486</v>
      </c>
      <c r="L30" s="85">
        <v>-16191.833591364601</v>
      </c>
      <c r="M30" s="85">
        <v>-15971.329750515612</v>
      </c>
      <c r="N30" s="85">
        <v>-15838.260852618549</v>
      </c>
      <c r="O30" s="85">
        <v>-17083.341829786175</v>
      </c>
      <c r="P30" s="85">
        <v>-14428.648083548605</v>
      </c>
      <c r="Q30" s="85">
        <v>-14770.211735363384</v>
      </c>
      <c r="R30" s="85">
        <v>-14365.27537314276</v>
      </c>
      <c r="S30" s="85">
        <v>-15136.223936280263</v>
      </c>
      <c r="T30" s="85">
        <v>-16460.111019917895</v>
      </c>
      <c r="U30" s="85">
        <v>-13137.029174126765</v>
      </c>
      <c r="V30" s="85">
        <v>-14079.235301812367</v>
      </c>
      <c r="W30" s="85">
        <v>-12395.023642194596</v>
      </c>
      <c r="X30" s="85">
        <v>-12489.433187487712</v>
      </c>
      <c r="Y30" s="85">
        <v>-11876.878221667683</v>
      </c>
      <c r="Z30" s="85">
        <v>-8519.1938504708996</v>
      </c>
      <c r="AA30" s="85">
        <v>-8021.0829756018684</v>
      </c>
      <c r="AB30" s="85">
        <v>-6886.463903638868</v>
      </c>
      <c r="AC30" s="85">
        <v>-8163.9904362318302</v>
      </c>
      <c r="AD30" s="85">
        <v>-7689.0927973025582</v>
      </c>
      <c r="AE30" s="85">
        <v>-9487.7381045849434</v>
      </c>
      <c r="AF30" s="85">
        <v>-9426.0125378752218</v>
      </c>
      <c r="AG30" s="85">
        <v>-9563.6509430591559</v>
      </c>
      <c r="AH30" s="85">
        <v>-9365.5458985302648</v>
      </c>
      <c r="AI30" s="85">
        <v>-9405.5386076318555</v>
      </c>
      <c r="AJ30" s="85">
        <v>-9144.0880242683052</v>
      </c>
    </row>
    <row r="31" spans="1:36" s="99" customFormat="1">
      <c r="A31" s="168"/>
      <c r="B31" s="166"/>
      <c r="C31" s="166"/>
      <c r="D31" s="84" t="s">
        <v>625</v>
      </c>
      <c r="E31" s="85">
        <v>1986.8193258210526</v>
      </c>
      <c r="F31" s="85">
        <v>1751.3148493502702</v>
      </c>
      <c r="G31" s="85">
        <v>1231.6704716167835</v>
      </c>
      <c r="H31" s="85">
        <v>1103.6844264278964</v>
      </c>
      <c r="I31" s="85">
        <v>1242.0773240790741</v>
      </c>
      <c r="J31" s="85">
        <v>1064.2864851376071</v>
      </c>
      <c r="K31" s="85">
        <v>1094.7770125471616</v>
      </c>
      <c r="L31" s="85">
        <v>1070.8914381850632</v>
      </c>
      <c r="M31" s="85">
        <v>1039.7517515141337</v>
      </c>
      <c r="N31" s="85">
        <v>1140.7135009388846</v>
      </c>
      <c r="O31" s="85">
        <v>1065.1189772145301</v>
      </c>
      <c r="P31" s="85">
        <v>1039.4734740122062</v>
      </c>
      <c r="Q31" s="85">
        <v>1007.4580270233554</v>
      </c>
      <c r="R31" s="85">
        <v>1005.1588510075175</v>
      </c>
      <c r="S31" s="85">
        <v>966.94049399391224</v>
      </c>
      <c r="T31" s="85">
        <v>1016.9911896522103</v>
      </c>
      <c r="U31" s="85">
        <v>1047.044681697005</v>
      </c>
      <c r="V31" s="85">
        <v>995.53436547993545</v>
      </c>
      <c r="W31" s="85">
        <v>606.79802192435466</v>
      </c>
      <c r="X31" s="85">
        <v>639.69718343725594</v>
      </c>
      <c r="Y31" s="85">
        <v>597.00741886496712</v>
      </c>
      <c r="Z31" s="85">
        <v>655.59597871722224</v>
      </c>
      <c r="AA31" s="85">
        <v>614.37187082020091</v>
      </c>
      <c r="AB31" s="85">
        <v>611.81092001064098</v>
      </c>
      <c r="AC31" s="85">
        <v>586.5188253828461</v>
      </c>
      <c r="AD31" s="85">
        <v>605.3892999544413</v>
      </c>
      <c r="AE31" s="85">
        <v>585.52533250424722</v>
      </c>
      <c r="AF31" s="85">
        <v>589.77919242624466</v>
      </c>
      <c r="AG31" s="85">
        <v>600.90258125396122</v>
      </c>
      <c r="AH31" s="85">
        <v>559.07468273505856</v>
      </c>
      <c r="AI31" s="85">
        <v>523.22972688831601</v>
      </c>
      <c r="AJ31" s="85">
        <v>568.31206303898239</v>
      </c>
    </row>
    <row r="32" spans="1:36" s="87" customFormat="1" ht="15" thickBot="1">
      <c r="A32" s="86"/>
      <c r="C32" s="88"/>
    </row>
    <row r="33" spans="1:36" ht="15" thickBot="1"/>
    <row r="34" spans="1:36" s="76" customFormat="1">
      <c r="A34" s="95" t="s">
        <v>167</v>
      </c>
      <c r="B34" s="74"/>
      <c r="C34" s="74"/>
      <c r="D34" s="74"/>
      <c r="E34" s="75" t="s">
        <v>633</v>
      </c>
      <c r="F34" s="75" t="s">
        <v>634</v>
      </c>
      <c r="G34" s="75" t="s">
        <v>635</v>
      </c>
      <c r="H34" s="75" t="s">
        <v>636</v>
      </c>
      <c r="I34" s="75" t="s">
        <v>637</v>
      </c>
      <c r="J34" s="75" t="s">
        <v>638</v>
      </c>
      <c r="K34" s="75" t="s">
        <v>639</v>
      </c>
      <c r="L34" s="75" t="s">
        <v>640</v>
      </c>
      <c r="M34" s="75" t="s">
        <v>641</v>
      </c>
      <c r="N34" s="75" t="s">
        <v>642</v>
      </c>
      <c r="O34" s="75" t="s">
        <v>643</v>
      </c>
      <c r="P34" s="75" t="s">
        <v>644</v>
      </c>
      <c r="Q34" s="75" t="s">
        <v>645</v>
      </c>
      <c r="R34" s="75" t="s">
        <v>646</v>
      </c>
      <c r="S34" s="75" t="s">
        <v>647</v>
      </c>
      <c r="T34" s="75" t="s">
        <v>648</v>
      </c>
      <c r="U34" s="75" t="s">
        <v>649</v>
      </c>
      <c r="V34" s="75" t="s">
        <v>650</v>
      </c>
      <c r="W34" s="75" t="s">
        <v>651</v>
      </c>
      <c r="X34" s="75" t="s">
        <v>652</v>
      </c>
      <c r="Y34" s="75" t="s">
        <v>43</v>
      </c>
      <c r="Z34" s="75" t="s">
        <v>44</v>
      </c>
      <c r="AA34" s="75" t="s">
        <v>45</v>
      </c>
      <c r="AB34" s="75" t="s">
        <v>46</v>
      </c>
      <c r="AC34" s="75" t="s">
        <v>47</v>
      </c>
      <c r="AD34" s="75" t="s">
        <v>48</v>
      </c>
      <c r="AE34" s="75" t="s">
        <v>49</v>
      </c>
      <c r="AF34" s="75" t="s">
        <v>50</v>
      </c>
      <c r="AG34" s="75" t="s">
        <v>51</v>
      </c>
      <c r="AH34" s="75" t="s">
        <v>52</v>
      </c>
      <c r="AI34" s="75" t="s">
        <v>653</v>
      </c>
      <c r="AJ34" s="141" t="s">
        <v>654</v>
      </c>
    </row>
    <row r="35" spans="1:36">
      <c r="A35" s="37"/>
      <c r="D35" t="s">
        <v>192</v>
      </c>
      <c r="E35" s="81">
        <v>17756.736779905739</v>
      </c>
      <c r="F35" s="81">
        <v>15728.341304559443</v>
      </c>
      <c r="G35" s="81">
        <v>13433.073914508195</v>
      </c>
      <c r="H35" s="81">
        <v>12359.297178964753</v>
      </c>
      <c r="I35" s="81">
        <v>12482.476472591148</v>
      </c>
      <c r="J35" s="81">
        <v>13082.593249563588</v>
      </c>
      <c r="K35" s="81">
        <v>13402.64281228447</v>
      </c>
      <c r="L35" s="81">
        <v>10438.874850743105</v>
      </c>
      <c r="M35" s="81">
        <v>9890.0888209952809</v>
      </c>
      <c r="N35" s="81">
        <v>7934.6483840072742</v>
      </c>
      <c r="O35" s="81">
        <v>7222.8070190066619</v>
      </c>
      <c r="P35" s="81">
        <v>7178.3485551736967</v>
      </c>
      <c r="Q35" s="81">
        <v>7087.7075618719136</v>
      </c>
      <c r="R35" s="81">
        <v>8125.4264379977394</v>
      </c>
      <c r="S35" s="81">
        <v>7340.0206247925798</v>
      </c>
      <c r="T35" s="81">
        <v>7080.9271462428505</v>
      </c>
      <c r="U35" s="81">
        <v>7198.6130599098278</v>
      </c>
      <c r="V35" s="81">
        <v>7847.3716612762801</v>
      </c>
      <c r="W35" s="81">
        <v>5528.3399614158316</v>
      </c>
      <c r="X35" s="81">
        <v>3140.8952525418681</v>
      </c>
      <c r="Y35" s="81">
        <v>3156.8397763291528</v>
      </c>
      <c r="Z35" s="81">
        <v>2745.2587255910762</v>
      </c>
      <c r="AA35" s="81">
        <v>2600.4966681301603</v>
      </c>
      <c r="AB35" s="81">
        <v>2631.6002270651143</v>
      </c>
      <c r="AC35" s="81">
        <v>2581.0845608487116</v>
      </c>
      <c r="AD35" s="81">
        <v>2857.0207053545964</v>
      </c>
      <c r="AE35" s="81">
        <v>2906.7025093759621</v>
      </c>
      <c r="AF35" s="81">
        <v>3598.5990970608368</v>
      </c>
      <c r="AG35" s="81">
        <v>4273.4548050069016</v>
      </c>
      <c r="AH35" s="81">
        <v>4194.8992866565814</v>
      </c>
      <c r="AI35" s="81">
        <v>4015.7596225122256</v>
      </c>
      <c r="AJ35" s="142">
        <v>4573.3307160752411</v>
      </c>
    </row>
    <row r="36" spans="1:36">
      <c r="A36" s="37"/>
      <c r="D36" t="s">
        <v>193</v>
      </c>
      <c r="E36" s="24">
        <f>E24-E35</f>
        <v>9813.7229783492585</v>
      </c>
      <c r="F36" s="24">
        <f t="shared" ref="F36:AJ36" si="3">F24-F35</f>
        <v>7681.7165522853975</v>
      </c>
      <c r="G36" s="24">
        <f t="shared" si="3"/>
        <v>6436.7346975961646</v>
      </c>
      <c r="H36" s="24">
        <f t="shared" si="3"/>
        <v>6738.8570065213935</v>
      </c>
      <c r="I36" s="24">
        <f t="shared" si="3"/>
        <v>8280.0596863743085</v>
      </c>
      <c r="J36" s="24">
        <f t="shared" si="3"/>
        <v>10270.420516229655</v>
      </c>
      <c r="K36" s="24">
        <f t="shared" si="3"/>
        <v>10127.692074725168</v>
      </c>
      <c r="L36" s="24">
        <f t="shared" si="3"/>
        <v>9375.2563400065737</v>
      </c>
      <c r="M36" s="24">
        <f t="shared" si="3"/>
        <v>7004.7941289179016</v>
      </c>
      <c r="N36" s="24">
        <f t="shared" si="3"/>
        <v>6138.5933176932576</v>
      </c>
      <c r="O36" s="24">
        <f t="shared" si="3"/>
        <v>7068.2565493761276</v>
      </c>
      <c r="P36" s="24">
        <f t="shared" si="3"/>
        <v>7017.890765669631</v>
      </c>
      <c r="Q36" s="24">
        <f t="shared" si="3"/>
        <v>6312.1751204924476</v>
      </c>
      <c r="R36" s="24">
        <f t="shared" si="3"/>
        <v>6969.4757565856962</v>
      </c>
      <c r="S36" s="24">
        <f t="shared" si="3"/>
        <v>7054.8735909802981</v>
      </c>
      <c r="T36" s="24">
        <f t="shared" si="3"/>
        <v>7508.2200739656409</v>
      </c>
      <c r="U36" s="24">
        <f t="shared" si="3"/>
        <v>7324.0044376498163</v>
      </c>
      <c r="V36" s="24">
        <f t="shared" si="3"/>
        <v>7775.605799255356</v>
      </c>
      <c r="W36" s="24">
        <f t="shared" si="3"/>
        <v>6853.519631182824</v>
      </c>
      <c r="X36" s="24">
        <f t="shared" si="3"/>
        <v>3829.9399840582519</v>
      </c>
      <c r="Y36" s="24">
        <f t="shared" si="3"/>
        <v>4088.9112833158001</v>
      </c>
      <c r="Z36" s="24">
        <f t="shared" si="3"/>
        <v>4637.7100816106595</v>
      </c>
      <c r="AA36" s="24">
        <f t="shared" si="3"/>
        <v>4370.2890635587337</v>
      </c>
      <c r="AB36" s="24">
        <f t="shared" si="3"/>
        <v>4425.3310861460259</v>
      </c>
      <c r="AC36" s="24">
        <f t="shared" si="3"/>
        <v>4808.589121887042</v>
      </c>
      <c r="AD36" s="24">
        <f t="shared" si="3"/>
        <v>5148.6348161124779</v>
      </c>
      <c r="AE36" s="24">
        <f t="shared" si="3"/>
        <v>5341.6265514764236</v>
      </c>
      <c r="AF36" s="24">
        <f t="shared" si="3"/>
        <v>5219.4283875749243</v>
      </c>
      <c r="AG36" s="24">
        <f t="shared" si="3"/>
        <v>4908.822185897453</v>
      </c>
      <c r="AH36" s="24">
        <f t="shared" si="3"/>
        <v>4603.420997306529</v>
      </c>
      <c r="AI36" s="24">
        <f t="shared" si="3"/>
        <v>4316.1030138375518</v>
      </c>
      <c r="AJ36" s="42">
        <f t="shared" si="3"/>
        <v>4533.8568824882896</v>
      </c>
    </row>
    <row r="37" spans="1:36">
      <c r="A37" s="37"/>
      <c r="D37" t="str">
        <f>D27</f>
        <v>International shipping</v>
      </c>
      <c r="E37" s="24">
        <f t="shared" ref="E37:AJ37" si="4">E27</f>
        <v>184.37735999999998</v>
      </c>
      <c r="F37" s="24">
        <f t="shared" si="4"/>
        <v>912.59462399999995</v>
      </c>
      <c r="G37" s="24">
        <f t="shared" si="4"/>
        <v>852.57726720000005</v>
      </c>
      <c r="H37" s="24">
        <f t="shared" si="4"/>
        <v>824.13110879999999</v>
      </c>
      <c r="I37" s="24">
        <f t="shared" si="4"/>
        <v>830.2608894</v>
      </c>
      <c r="J37" s="24">
        <f t="shared" si="4"/>
        <v>861.91228739999997</v>
      </c>
      <c r="K37" s="24">
        <f t="shared" si="4"/>
        <v>749.09004900000002</v>
      </c>
      <c r="L37" s="24">
        <f t="shared" si="4"/>
        <v>28.486258200000002</v>
      </c>
      <c r="M37" s="24">
        <f t="shared" si="4"/>
        <v>221.55978599999997</v>
      </c>
      <c r="N37" s="24">
        <f t="shared" si="4"/>
        <v>25.281018599999999</v>
      </c>
      <c r="O37" s="24">
        <f t="shared" si="4"/>
        <v>202.56894719999997</v>
      </c>
      <c r="P37" s="24">
        <f t="shared" si="4"/>
        <v>303.81332099999986</v>
      </c>
      <c r="Q37" s="24">
        <f t="shared" si="4"/>
        <v>332.33967899999999</v>
      </c>
      <c r="R37" s="24">
        <f t="shared" si="4"/>
        <v>433.62415259999995</v>
      </c>
      <c r="S37" s="24">
        <f t="shared" si="4"/>
        <v>363.9910769999999</v>
      </c>
      <c r="T37" s="24">
        <f t="shared" si="4"/>
        <v>348.16537800000003</v>
      </c>
      <c r="U37" s="24">
        <f t="shared" si="4"/>
        <v>332.07838660799996</v>
      </c>
      <c r="V37" s="24">
        <f t="shared" si="4"/>
        <v>164.58726959999996</v>
      </c>
      <c r="W37" s="24">
        <f t="shared" si="4"/>
        <v>385.50545880000004</v>
      </c>
      <c r="X37" s="24">
        <f t="shared" si="4"/>
        <v>652.89824999999996</v>
      </c>
      <c r="Y37" s="24">
        <f t="shared" si="4"/>
        <v>308.33910960000003</v>
      </c>
      <c r="Z37" s="24">
        <f t="shared" si="4"/>
        <v>239.38773059999997</v>
      </c>
      <c r="AA37" s="24">
        <f t="shared" si="4"/>
        <v>201.80705099999997</v>
      </c>
      <c r="AB37" s="24">
        <f t="shared" si="4"/>
        <v>285.55448856000004</v>
      </c>
      <c r="AC37" s="24">
        <f t="shared" si="4"/>
        <v>257.45549505600002</v>
      </c>
      <c r="AD37" s="24">
        <f t="shared" si="4"/>
        <v>273.21636006</v>
      </c>
      <c r="AE37" s="24">
        <f t="shared" si="4"/>
        <v>244.80783220199999</v>
      </c>
      <c r="AF37" s="24">
        <f t="shared" si="4"/>
        <v>252.65213547455997</v>
      </c>
      <c r="AG37" s="24">
        <f t="shared" si="4"/>
        <v>259.35023411731197</v>
      </c>
      <c r="AH37" s="24">
        <f t="shared" si="4"/>
        <v>236.41784040026394</v>
      </c>
      <c r="AI37" s="24">
        <f t="shared" si="4"/>
        <v>264.02036588839803</v>
      </c>
      <c r="AJ37" s="42">
        <f t="shared" si="4"/>
        <v>267.09097009587003</v>
      </c>
    </row>
    <row r="38" spans="1:36">
      <c r="A38" s="37"/>
      <c r="D38" t="str">
        <f>D23</f>
        <v>Domestic transport</v>
      </c>
      <c r="E38" s="24">
        <f t="shared" ref="E38:AJ38" si="5">E23</f>
        <v>6515.5171525250544</v>
      </c>
      <c r="F38" s="24">
        <f t="shared" si="5"/>
        <v>3552.2783640527587</v>
      </c>
      <c r="G38" s="24">
        <f t="shared" si="5"/>
        <v>3894.1379239111179</v>
      </c>
      <c r="H38" s="24">
        <f t="shared" si="5"/>
        <v>4419.1678446960268</v>
      </c>
      <c r="I38" s="24">
        <f t="shared" si="5"/>
        <v>4040.581781786218</v>
      </c>
      <c r="J38" s="24">
        <f t="shared" si="5"/>
        <v>4321.8071962642498</v>
      </c>
      <c r="K38" s="24">
        <f t="shared" si="5"/>
        <v>4238.2994277521357</v>
      </c>
      <c r="L38" s="24">
        <f t="shared" si="5"/>
        <v>4293.2433477930654</v>
      </c>
      <c r="M38" s="24">
        <f t="shared" si="5"/>
        <v>5458.4779619275105</v>
      </c>
      <c r="N38" s="24">
        <f t="shared" si="5"/>
        <v>5627.1401919809141</v>
      </c>
      <c r="O38" s="24">
        <f t="shared" si="5"/>
        <v>5461.555246792962</v>
      </c>
      <c r="P38" s="24">
        <f t="shared" si="5"/>
        <v>5569.1486398651095</v>
      </c>
      <c r="Q38" s="24">
        <f t="shared" si="5"/>
        <v>5844.3288580077451</v>
      </c>
      <c r="R38" s="24">
        <f t="shared" si="5"/>
        <v>6443.0741696876939</v>
      </c>
      <c r="S38" s="24">
        <f t="shared" si="5"/>
        <v>6987.351092272118</v>
      </c>
      <c r="T38" s="24">
        <f t="shared" si="5"/>
        <v>7815.6528612079255</v>
      </c>
      <c r="U38" s="24">
        <f t="shared" si="5"/>
        <v>8276.0827882692738</v>
      </c>
      <c r="V38" s="24">
        <f t="shared" si="5"/>
        <v>8057.2066720604553</v>
      </c>
      <c r="W38" s="24">
        <f t="shared" si="5"/>
        <v>8550.9733434028494</v>
      </c>
      <c r="X38" s="24">
        <f t="shared" si="5"/>
        <v>8194.2826784708741</v>
      </c>
      <c r="Y38" s="24">
        <f t="shared" si="5"/>
        <v>7983.1489003929555</v>
      </c>
      <c r="Z38" s="24">
        <f t="shared" si="5"/>
        <v>8152.1117968001481</v>
      </c>
      <c r="AA38" s="24">
        <f t="shared" si="5"/>
        <v>8505.8200735422761</v>
      </c>
      <c r="AB38" s="24">
        <f t="shared" si="5"/>
        <v>7431.4757545956863</v>
      </c>
      <c r="AC38" s="24">
        <f t="shared" si="5"/>
        <v>8416.324101149492</v>
      </c>
      <c r="AD38" s="24">
        <f t="shared" si="5"/>
        <v>9198.4610734903945</v>
      </c>
      <c r="AE38" s="24">
        <f t="shared" si="5"/>
        <v>9299.9091259349407</v>
      </c>
      <c r="AF38" s="24">
        <f t="shared" si="5"/>
        <v>9438.0310302917533</v>
      </c>
      <c r="AG38" s="24">
        <f t="shared" si="5"/>
        <v>9651.3167929911015</v>
      </c>
      <c r="AH38" s="24">
        <f t="shared" si="5"/>
        <v>9809.1947444843554</v>
      </c>
      <c r="AI38" s="24">
        <f t="shared" si="5"/>
        <v>9225.1974572287381</v>
      </c>
      <c r="AJ38" s="42">
        <f t="shared" si="5"/>
        <v>9921.2512830415399</v>
      </c>
    </row>
    <row r="39" spans="1:36">
      <c r="A39" s="37"/>
      <c r="D39" t="str">
        <f>D28</f>
        <v>Energy supply</v>
      </c>
      <c r="E39" s="24">
        <f t="shared" ref="E39:AJ39" si="6">E28</f>
        <v>39007.832591732993</v>
      </c>
      <c r="F39" s="24">
        <f t="shared" si="6"/>
        <v>32171.157776997861</v>
      </c>
      <c r="G39" s="24">
        <f t="shared" si="6"/>
        <v>31445.882513386245</v>
      </c>
      <c r="H39" s="24">
        <f t="shared" si="6"/>
        <v>32121.350595172287</v>
      </c>
      <c r="I39" s="24">
        <f t="shared" si="6"/>
        <v>29283.446687709518</v>
      </c>
      <c r="J39" s="24">
        <f t="shared" si="6"/>
        <v>29794.190457467306</v>
      </c>
      <c r="K39" s="24">
        <f t="shared" si="6"/>
        <v>29744.804982401285</v>
      </c>
      <c r="L39" s="24">
        <f t="shared" si="6"/>
        <v>31323.933410203867</v>
      </c>
      <c r="M39" s="24">
        <f t="shared" si="6"/>
        <v>29686.449508765156</v>
      </c>
      <c r="N39" s="24">
        <f t="shared" si="6"/>
        <v>25666.923624724193</v>
      </c>
      <c r="O39" s="24">
        <f t="shared" si="6"/>
        <v>25755.49891117806</v>
      </c>
      <c r="P39" s="24">
        <f t="shared" si="6"/>
        <v>29299.009120746665</v>
      </c>
      <c r="Q39" s="24">
        <f t="shared" si="6"/>
        <v>26836.898737541589</v>
      </c>
      <c r="R39" s="24">
        <f t="shared" si="6"/>
        <v>29024.198264080784</v>
      </c>
      <c r="S39" s="24">
        <f t="shared" si="6"/>
        <v>28322.751534917505</v>
      </c>
      <c r="T39" s="24">
        <f t="shared" si="6"/>
        <v>28547.458583099895</v>
      </c>
      <c r="U39" s="24">
        <f t="shared" si="6"/>
        <v>28703.840330920772</v>
      </c>
      <c r="V39" s="24">
        <f t="shared" si="6"/>
        <v>32181.886173686948</v>
      </c>
      <c r="W39" s="24">
        <f t="shared" si="6"/>
        <v>33719.077274553449</v>
      </c>
      <c r="X39" s="24">
        <f t="shared" si="6"/>
        <v>31101.385450667709</v>
      </c>
      <c r="Y39" s="24">
        <f t="shared" si="6"/>
        <v>33068.36720750689</v>
      </c>
      <c r="Z39" s="24">
        <f t="shared" si="6"/>
        <v>38120.138972655128</v>
      </c>
      <c r="AA39" s="24">
        <f t="shared" si="6"/>
        <v>33151.574892671502</v>
      </c>
      <c r="AB39" s="24">
        <f t="shared" si="6"/>
        <v>28668.147815140921</v>
      </c>
      <c r="AC39" s="24">
        <f t="shared" si="6"/>
        <v>30441.304243286333</v>
      </c>
      <c r="AD39" s="24">
        <f t="shared" si="6"/>
        <v>31807.873225546373</v>
      </c>
      <c r="AE39" s="24">
        <f t="shared" si="6"/>
        <v>28504.986971199298</v>
      </c>
      <c r="AF39" s="24">
        <f t="shared" si="6"/>
        <v>29967.177725677626</v>
      </c>
      <c r="AG39" s="24">
        <f t="shared" si="6"/>
        <v>25496.322606924456</v>
      </c>
      <c r="AH39" s="24">
        <f t="shared" si="6"/>
        <v>24515.294468023731</v>
      </c>
      <c r="AI39" s="24">
        <f t="shared" si="6"/>
        <v>19620.894723676742</v>
      </c>
      <c r="AJ39" s="42">
        <f t="shared" si="6"/>
        <v>23850.690430183109</v>
      </c>
    </row>
    <row r="40" spans="1:36">
      <c r="A40" s="37"/>
      <c r="D40" t="str">
        <f>D29</f>
        <v>Residential and commercial</v>
      </c>
      <c r="E40" s="24">
        <f t="shared" ref="E40:AJ40" si="7">E29</f>
        <v>6334.3870077258025</v>
      </c>
      <c r="F40" s="24">
        <f t="shared" si="7"/>
        <v>4365.9488273271581</v>
      </c>
      <c r="G40" s="24">
        <f t="shared" si="7"/>
        <v>4735.0840686209003</v>
      </c>
      <c r="H40" s="24">
        <f t="shared" si="7"/>
        <v>5419.7210684379397</v>
      </c>
      <c r="I40" s="24">
        <f t="shared" si="7"/>
        <v>4660.4458305183489</v>
      </c>
      <c r="J40" s="24">
        <f t="shared" si="7"/>
        <v>3469.5964634237043</v>
      </c>
      <c r="K40" s="24">
        <f t="shared" si="7"/>
        <v>3982.3080248418064</v>
      </c>
      <c r="L40" s="24">
        <f t="shared" si="7"/>
        <v>2889.2230805316267</v>
      </c>
      <c r="M40" s="24">
        <f t="shared" si="7"/>
        <v>3023.6391807505274</v>
      </c>
      <c r="N40" s="24">
        <f t="shared" si="7"/>
        <v>2324.5201254154299</v>
      </c>
      <c r="O40" s="24">
        <f t="shared" si="7"/>
        <v>1652.5044876169682</v>
      </c>
      <c r="P40" s="24">
        <f t="shared" si="7"/>
        <v>1517.1964904999268</v>
      </c>
      <c r="Q40" s="24">
        <f t="shared" si="7"/>
        <v>1968.7793639726533</v>
      </c>
      <c r="R40" s="24">
        <f t="shared" si="7"/>
        <v>2129.2687534097777</v>
      </c>
      <c r="S40" s="24">
        <f t="shared" si="7"/>
        <v>1686.0106391250647</v>
      </c>
      <c r="T40" s="24">
        <f t="shared" si="7"/>
        <v>1609.1583327275844</v>
      </c>
      <c r="U40" s="24">
        <f t="shared" si="7"/>
        <v>1881.8231611080712</v>
      </c>
      <c r="V40" s="24">
        <f t="shared" si="7"/>
        <v>1673.4950899149931</v>
      </c>
      <c r="W40" s="24">
        <f t="shared" si="7"/>
        <v>1697.2891085007236</v>
      </c>
      <c r="X40" s="24">
        <f t="shared" si="7"/>
        <v>1437.0433178411299</v>
      </c>
      <c r="Y40" s="24">
        <f t="shared" si="7"/>
        <v>1639.2631509408377</v>
      </c>
      <c r="Z40" s="24">
        <f t="shared" si="7"/>
        <v>1874.3706191701258</v>
      </c>
      <c r="AA40" s="24">
        <f t="shared" si="7"/>
        <v>1854.318522232189</v>
      </c>
      <c r="AB40" s="24">
        <f t="shared" si="7"/>
        <v>1585.5751282146825</v>
      </c>
      <c r="AC40" s="24">
        <f t="shared" si="7"/>
        <v>1291.5526252623358</v>
      </c>
      <c r="AD40" s="24">
        <f t="shared" si="7"/>
        <v>1433.2355170407109</v>
      </c>
      <c r="AE40" s="24">
        <f t="shared" si="7"/>
        <v>1521.5071889071703</v>
      </c>
      <c r="AF40" s="24">
        <f t="shared" si="7"/>
        <v>1558.5723414384543</v>
      </c>
      <c r="AG40" s="24">
        <f t="shared" si="7"/>
        <v>1362.9664594131607</v>
      </c>
      <c r="AH40" s="24">
        <f t="shared" si="7"/>
        <v>1326.7815558246434</v>
      </c>
      <c r="AI40" s="24">
        <f t="shared" si="7"/>
        <v>1353.8885858425356</v>
      </c>
      <c r="AJ40" s="42">
        <f t="shared" si="7"/>
        <v>1598.6200861356813</v>
      </c>
    </row>
    <row r="41" spans="1:36">
      <c r="A41" s="37"/>
      <c r="D41" t="str">
        <f>D22</f>
        <v>Agriculture</v>
      </c>
      <c r="E41" s="24">
        <f t="shared" ref="E41:AJ41" si="8">E22</f>
        <v>12326.280678352554</v>
      </c>
      <c r="F41" s="24">
        <f t="shared" si="8"/>
        <v>10799.152929904129</v>
      </c>
      <c r="G41" s="24">
        <f t="shared" si="8"/>
        <v>9414.8847481920311</v>
      </c>
      <c r="H41" s="24">
        <f t="shared" si="8"/>
        <v>7991.2725352498892</v>
      </c>
      <c r="I41" s="24">
        <f t="shared" si="8"/>
        <v>6863.791612352049</v>
      </c>
      <c r="J41" s="24">
        <f t="shared" si="8"/>
        <v>5790.4069014199049</v>
      </c>
      <c r="K41" s="24">
        <f t="shared" si="8"/>
        <v>5490.7932059392097</v>
      </c>
      <c r="L41" s="24">
        <f t="shared" si="8"/>
        <v>5504.8486437815482</v>
      </c>
      <c r="M41" s="24">
        <f t="shared" si="8"/>
        <v>5000.1595840573909</v>
      </c>
      <c r="N41" s="24">
        <f t="shared" si="8"/>
        <v>5305.6625972474567</v>
      </c>
      <c r="O41" s="24">
        <f t="shared" si="8"/>
        <v>5043.3421772641805</v>
      </c>
      <c r="P41" s="24">
        <f t="shared" si="8"/>
        <v>4806.3694512121947</v>
      </c>
      <c r="Q41" s="24">
        <f t="shared" si="8"/>
        <v>4956.3352653534475</v>
      </c>
      <c r="R41" s="24">
        <f t="shared" si="8"/>
        <v>4891.0404212250151</v>
      </c>
      <c r="S41" s="24">
        <f t="shared" si="8"/>
        <v>5287.6398385702678</v>
      </c>
      <c r="T41" s="24">
        <f t="shared" si="8"/>
        <v>4982.7873879746539</v>
      </c>
      <c r="U41" s="24">
        <f t="shared" si="8"/>
        <v>4875.5265674160983</v>
      </c>
      <c r="V41" s="24">
        <f t="shared" si="8"/>
        <v>4716.4485123235245</v>
      </c>
      <c r="W41" s="24">
        <f t="shared" si="8"/>
        <v>4932.184720968532</v>
      </c>
      <c r="X41" s="24">
        <f t="shared" si="8"/>
        <v>4759.7479773205114</v>
      </c>
      <c r="Y41" s="24">
        <f t="shared" si="8"/>
        <v>5190.9982941486442</v>
      </c>
      <c r="Z41" s="24">
        <f t="shared" si="8"/>
        <v>4881.606448958255</v>
      </c>
      <c r="AA41" s="24">
        <f t="shared" si="8"/>
        <v>4985.0045202024457</v>
      </c>
      <c r="AB41" s="24">
        <f t="shared" si="8"/>
        <v>5432.2005347685235</v>
      </c>
      <c r="AC41" s="24">
        <f t="shared" si="8"/>
        <v>5852.0537343715932</v>
      </c>
      <c r="AD41" s="24">
        <f t="shared" si="8"/>
        <v>5890.9406508258053</v>
      </c>
      <c r="AE41" s="24">
        <f t="shared" si="8"/>
        <v>6198.0914174242325</v>
      </c>
      <c r="AF41" s="24">
        <f t="shared" si="8"/>
        <v>6165.5193829649024</v>
      </c>
      <c r="AG41" s="24">
        <f t="shared" si="8"/>
        <v>6024.9093973025883</v>
      </c>
      <c r="AH41" s="24">
        <f t="shared" si="8"/>
        <v>6004.0438968734697</v>
      </c>
      <c r="AI41" s="24">
        <f t="shared" si="8"/>
        <v>5978.1884952727387</v>
      </c>
      <c r="AJ41" s="42">
        <f t="shared" si="8"/>
        <v>6106.3394569693764</v>
      </c>
    </row>
    <row r="42" spans="1:36">
      <c r="A42" s="37"/>
      <c r="D42" t="str">
        <f>D26</f>
        <v>International Aviation</v>
      </c>
      <c r="E42" s="24">
        <f t="shared" ref="E42:AJ42" si="9">E26</f>
        <v>718.71094400000004</v>
      </c>
      <c r="F42" s="24">
        <f t="shared" si="9"/>
        <v>616.03795199999888</v>
      </c>
      <c r="G42" s="24">
        <f t="shared" si="9"/>
        <v>844.83940400000051</v>
      </c>
      <c r="H42" s="24">
        <f t="shared" si="9"/>
        <v>1132.5008039999996</v>
      </c>
      <c r="I42" s="24">
        <f t="shared" si="9"/>
        <v>918.30370000000062</v>
      </c>
      <c r="J42" s="24">
        <f t="shared" si="9"/>
        <v>911.6653599999994</v>
      </c>
      <c r="K42" s="24">
        <f t="shared" si="9"/>
        <v>598.33571200000119</v>
      </c>
      <c r="L42" s="24">
        <f t="shared" si="9"/>
        <v>442.99855600000001</v>
      </c>
      <c r="M42" s="24">
        <f t="shared" si="9"/>
        <v>390.33439199999998</v>
      </c>
      <c r="N42" s="24">
        <f t="shared" si="9"/>
        <v>210.656656</v>
      </c>
      <c r="O42" s="24">
        <f t="shared" si="9"/>
        <v>241.63557600000001</v>
      </c>
      <c r="P42" s="24">
        <f t="shared" si="9"/>
        <v>312.887092</v>
      </c>
      <c r="Q42" s="24">
        <f t="shared" si="9"/>
        <v>374.84493199999997</v>
      </c>
      <c r="R42" s="24">
        <f t="shared" si="9"/>
        <v>480.17326000000003</v>
      </c>
      <c r="S42" s="24">
        <f t="shared" si="9"/>
        <v>462.87405472</v>
      </c>
      <c r="T42" s="24">
        <f t="shared" si="9"/>
        <v>568.49632223999993</v>
      </c>
      <c r="U42" s="24">
        <f t="shared" si="9"/>
        <v>543.64402399999994</v>
      </c>
      <c r="V42" s="24">
        <f t="shared" si="9"/>
        <v>548.32688400000006</v>
      </c>
      <c r="W42" s="24">
        <f t="shared" si="9"/>
        <v>638.165752</v>
      </c>
      <c r="X42" s="24">
        <f t="shared" si="9"/>
        <v>458.48801600000002</v>
      </c>
      <c r="Y42" s="24">
        <f t="shared" si="9"/>
        <v>504.95639599999998</v>
      </c>
      <c r="Z42" s="24">
        <f t="shared" si="9"/>
        <v>511.1521800000001</v>
      </c>
      <c r="AA42" s="24">
        <f t="shared" si="9"/>
        <v>492.56482799999998</v>
      </c>
      <c r="AB42" s="24">
        <f t="shared" si="9"/>
        <v>480.17326000000003</v>
      </c>
      <c r="AC42" s="24">
        <f t="shared" si="9"/>
        <v>511.1521800000001</v>
      </c>
      <c r="AD42" s="24">
        <f t="shared" si="9"/>
        <v>532.83742399999983</v>
      </c>
      <c r="AE42" s="24">
        <f t="shared" si="9"/>
        <v>641.263644</v>
      </c>
      <c r="AF42" s="24">
        <f t="shared" si="9"/>
        <v>717.78467429199998</v>
      </c>
      <c r="AG42" s="24">
        <f t="shared" si="9"/>
        <v>772.36283123999988</v>
      </c>
      <c r="AH42" s="24">
        <f t="shared" si="9"/>
        <v>718.42091791008011</v>
      </c>
      <c r="AI42" s="24">
        <f t="shared" si="9"/>
        <v>414.92775834048012</v>
      </c>
      <c r="AJ42" s="42">
        <f t="shared" si="9"/>
        <v>494.28425315807993</v>
      </c>
    </row>
    <row r="43" spans="1:36">
      <c r="A43" s="37"/>
      <c r="D43" t="str">
        <f>D31</f>
        <v>Other combustion</v>
      </c>
      <c r="E43" s="24">
        <f t="shared" ref="E43:AJ43" si="10">E31</f>
        <v>1986.8193258210526</v>
      </c>
      <c r="F43" s="24">
        <f t="shared" si="10"/>
        <v>1751.3148493502702</v>
      </c>
      <c r="G43" s="24">
        <f t="shared" si="10"/>
        <v>1231.6704716167835</v>
      </c>
      <c r="H43" s="24">
        <f t="shared" si="10"/>
        <v>1103.6844264278964</v>
      </c>
      <c r="I43" s="24">
        <f t="shared" si="10"/>
        <v>1242.0773240790741</v>
      </c>
      <c r="J43" s="24">
        <f t="shared" si="10"/>
        <v>1064.2864851376071</v>
      </c>
      <c r="K43" s="24">
        <f t="shared" si="10"/>
        <v>1094.7770125471616</v>
      </c>
      <c r="L43" s="24">
        <f t="shared" si="10"/>
        <v>1070.8914381850632</v>
      </c>
      <c r="M43" s="24">
        <f t="shared" si="10"/>
        <v>1039.7517515141337</v>
      </c>
      <c r="N43" s="24">
        <f t="shared" si="10"/>
        <v>1140.7135009388846</v>
      </c>
      <c r="O43" s="24">
        <f t="shared" si="10"/>
        <v>1065.1189772145301</v>
      </c>
      <c r="P43" s="24">
        <f t="shared" si="10"/>
        <v>1039.4734740122062</v>
      </c>
      <c r="Q43" s="24">
        <f t="shared" si="10"/>
        <v>1007.4580270233554</v>
      </c>
      <c r="R43" s="24">
        <f t="shared" si="10"/>
        <v>1005.1588510075175</v>
      </c>
      <c r="S43" s="24">
        <f t="shared" si="10"/>
        <v>966.94049399391224</v>
      </c>
      <c r="T43" s="24">
        <f t="shared" si="10"/>
        <v>1016.9911896522103</v>
      </c>
      <c r="U43" s="24">
        <f t="shared" si="10"/>
        <v>1047.044681697005</v>
      </c>
      <c r="V43" s="24">
        <f t="shared" si="10"/>
        <v>995.53436547993545</v>
      </c>
      <c r="W43" s="24">
        <f t="shared" si="10"/>
        <v>606.79802192435466</v>
      </c>
      <c r="X43" s="24">
        <f t="shared" si="10"/>
        <v>639.69718343725594</v>
      </c>
      <c r="Y43" s="24">
        <f t="shared" si="10"/>
        <v>597.00741886496712</v>
      </c>
      <c r="Z43" s="24">
        <f t="shared" si="10"/>
        <v>655.59597871722224</v>
      </c>
      <c r="AA43" s="24">
        <f t="shared" si="10"/>
        <v>614.37187082020091</v>
      </c>
      <c r="AB43" s="24">
        <f t="shared" si="10"/>
        <v>611.81092001064098</v>
      </c>
      <c r="AC43" s="24">
        <f t="shared" si="10"/>
        <v>586.5188253828461</v>
      </c>
      <c r="AD43" s="24">
        <f t="shared" si="10"/>
        <v>605.3892999544413</v>
      </c>
      <c r="AE43" s="24">
        <f t="shared" si="10"/>
        <v>585.52533250424722</v>
      </c>
      <c r="AF43" s="24">
        <f t="shared" si="10"/>
        <v>589.77919242624466</v>
      </c>
      <c r="AG43" s="24">
        <f t="shared" si="10"/>
        <v>600.90258125396122</v>
      </c>
      <c r="AH43" s="24">
        <f t="shared" si="10"/>
        <v>559.07468273505856</v>
      </c>
      <c r="AI43" s="24">
        <f t="shared" si="10"/>
        <v>523.22972688831601</v>
      </c>
      <c r="AJ43" s="42">
        <f t="shared" si="10"/>
        <v>568.31206303898239</v>
      </c>
    </row>
    <row r="44" spans="1:36">
      <c r="A44" s="37"/>
      <c r="D44" t="str">
        <f>D25</f>
        <v>Waste</v>
      </c>
      <c r="E44" s="24">
        <f t="shared" ref="E44:AJ44" si="11">E25</f>
        <v>5258.260932261991</v>
      </c>
      <c r="F44" s="24">
        <f t="shared" si="11"/>
        <v>4881.7250459147363</v>
      </c>
      <c r="G44" s="24">
        <f t="shared" si="11"/>
        <v>4821.6692567334057</v>
      </c>
      <c r="H44" s="24">
        <f t="shared" si="11"/>
        <v>4600.0403698572691</v>
      </c>
      <c r="I44" s="24">
        <f t="shared" si="11"/>
        <v>3816.3180868966779</v>
      </c>
      <c r="J44" s="24">
        <f t="shared" si="11"/>
        <v>4443.1342065338986</v>
      </c>
      <c r="K44" s="24">
        <f t="shared" si="11"/>
        <v>4600.9674935534094</v>
      </c>
      <c r="L44" s="24">
        <f t="shared" si="11"/>
        <v>4577.4544213483578</v>
      </c>
      <c r="M44" s="24">
        <f t="shared" si="11"/>
        <v>4338.3817608667132</v>
      </c>
      <c r="N44" s="24">
        <f t="shared" si="11"/>
        <v>4221.9143556260469</v>
      </c>
      <c r="O44" s="24">
        <f t="shared" si="11"/>
        <v>4194.2700762469876</v>
      </c>
      <c r="P44" s="24">
        <f t="shared" si="11"/>
        <v>3922.6629775007927</v>
      </c>
      <c r="Q44" s="24">
        <f t="shared" si="11"/>
        <v>3786.4462867157999</v>
      </c>
      <c r="R44" s="24">
        <f t="shared" si="11"/>
        <v>4153.8482046528852</v>
      </c>
      <c r="S44" s="24">
        <f t="shared" si="11"/>
        <v>4196.4909676681127</v>
      </c>
      <c r="T44" s="24">
        <f t="shared" si="11"/>
        <v>3882.383437290544</v>
      </c>
      <c r="U44" s="24">
        <f t="shared" si="11"/>
        <v>3859.4794201933114</v>
      </c>
      <c r="V44" s="24">
        <f t="shared" si="11"/>
        <v>3835.4108689589343</v>
      </c>
      <c r="W44" s="24">
        <f t="shared" si="11"/>
        <v>3812.1101339305383</v>
      </c>
      <c r="X44" s="24">
        <f t="shared" si="11"/>
        <v>3730.9578666669181</v>
      </c>
      <c r="Y44" s="24">
        <f t="shared" si="11"/>
        <v>3732.3167288271115</v>
      </c>
      <c r="Z44" s="24">
        <f t="shared" si="11"/>
        <v>3734.9385791979198</v>
      </c>
      <c r="AA44" s="24">
        <f t="shared" si="11"/>
        <v>3666.2830416493321</v>
      </c>
      <c r="AB44" s="24">
        <f t="shared" si="11"/>
        <v>3741.6043927619071</v>
      </c>
      <c r="AC44" s="24">
        <f t="shared" si="11"/>
        <v>3624.3488405453427</v>
      </c>
      <c r="AD44" s="24">
        <f t="shared" si="11"/>
        <v>3552.2051687925764</v>
      </c>
      <c r="AE44" s="24">
        <f t="shared" si="11"/>
        <v>3488.7873030711648</v>
      </c>
      <c r="AF44" s="24">
        <f t="shared" si="11"/>
        <v>3252.050680358765</v>
      </c>
      <c r="AG44" s="24">
        <f t="shared" si="11"/>
        <v>3111.3436929866857</v>
      </c>
      <c r="AH44" s="24">
        <f t="shared" si="11"/>
        <v>2997.5467420840655</v>
      </c>
      <c r="AI44" s="24">
        <f t="shared" si="11"/>
        <v>3011.6381012197535</v>
      </c>
      <c r="AJ44" s="42">
        <f t="shared" si="11"/>
        <v>2832.9376075703171</v>
      </c>
    </row>
    <row r="45" spans="1:36" ht="15" thickBot="1">
      <c r="A45" s="38"/>
      <c r="B45" s="59"/>
      <c r="C45" s="71"/>
      <c r="D45" s="59" t="str">
        <f>A15</f>
        <v>Bul LULUCF</v>
      </c>
      <c r="E45" s="96">
        <f t="shared" ref="E45:AJ45" si="12">B15</f>
        <v>0</v>
      </c>
      <c r="F45" s="96">
        <f t="shared" si="12"/>
        <v>0</v>
      </c>
      <c r="G45" s="96">
        <f t="shared" si="12"/>
        <v>0.1</v>
      </c>
      <c r="H45" s="96">
        <f t="shared" si="12"/>
        <v>1</v>
      </c>
      <c r="I45" s="96">
        <f t="shared" si="12"/>
        <v>0</v>
      </c>
      <c r="J45" s="96">
        <f t="shared" si="12"/>
        <v>0</v>
      </c>
      <c r="K45" s="96">
        <f t="shared" si="12"/>
        <v>0</v>
      </c>
      <c r="L45" s="96">
        <f t="shared" si="12"/>
        <v>0</v>
      </c>
      <c r="M45" s="96">
        <f t="shared" si="12"/>
        <v>0</v>
      </c>
      <c r="N45" s="96">
        <f t="shared" si="12"/>
        <v>0</v>
      </c>
      <c r="O45" s="96">
        <f t="shared" si="12"/>
        <v>0</v>
      </c>
      <c r="P45" s="96">
        <f t="shared" si="12"/>
        <v>0</v>
      </c>
      <c r="Q45" s="96">
        <f t="shared" si="12"/>
        <v>0</v>
      </c>
      <c r="R45" s="96">
        <f t="shared" si="12"/>
        <v>0</v>
      </c>
      <c r="S45" s="96">
        <f t="shared" si="12"/>
        <v>0</v>
      </c>
      <c r="T45" s="96">
        <f t="shared" si="12"/>
        <v>0</v>
      </c>
      <c r="U45" s="96">
        <f t="shared" si="12"/>
        <v>0</v>
      </c>
      <c r="V45" s="96">
        <f t="shared" si="12"/>
        <v>0</v>
      </c>
      <c r="W45" s="96">
        <f t="shared" si="12"/>
        <v>0</v>
      </c>
      <c r="X45" s="96">
        <f t="shared" si="12"/>
        <v>0</v>
      </c>
      <c r="Y45" s="96">
        <f t="shared" si="12"/>
        <v>0</v>
      </c>
      <c r="Z45" s="96">
        <f t="shared" si="12"/>
        <v>0</v>
      </c>
      <c r="AA45" s="96">
        <f t="shared" si="12"/>
        <v>0</v>
      </c>
      <c r="AB45" s="96">
        <f t="shared" si="12"/>
        <v>0</v>
      </c>
      <c r="AC45" s="96">
        <f t="shared" si="12"/>
        <v>0</v>
      </c>
      <c r="AD45" s="96">
        <f t="shared" si="12"/>
        <v>0</v>
      </c>
      <c r="AE45" s="96">
        <f t="shared" si="12"/>
        <v>0</v>
      </c>
      <c r="AF45" s="96">
        <f t="shared" si="12"/>
        <v>0</v>
      </c>
      <c r="AG45" s="96">
        <f t="shared" si="12"/>
        <v>0</v>
      </c>
      <c r="AH45" s="96">
        <f t="shared" si="12"/>
        <v>0</v>
      </c>
      <c r="AI45" s="96">
        <f t="shared" si="12"/>
        <v>0</v>
      </c>
      <c r="AJ45" s="43">
        <f t="shared" si="12"/>
        <v>0</v>
      </c>
    </row>
  </sheetData>
  <mergeCells count="3">
    <mergeCell ref="C22:C31"/>
    <mergeCell ref="B22:B31"/>
    <mergeCell ref="A22:A31"/>
  </mergeCells>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F051FF-1FA0-48AE-9C3D-6F058DA88FD3}">
  <dimension ref="A1:AJ45"/>
  <sheetViews>
    <sheetView zoomScale="46" zoomScaleNormal="46" workbookViewId="0">
      <selection activeCell="E4" sqref="E4:E17"/>
    </sheetView>
  </sheetViews>
  <sheetFormatPr defaultRowHeight="14.4"/>
  <cols>
    <col min="1" max="1" width="35.5546875" bestFit="1" customWidth="1"/>
    <col min="2" max="2" width="24.33203125" bestFit="1" customWidth="1"/>
    <col min="3" max="3" width="11.33203125" style="32" customWidth="1"/>
    <col min="4" max="4" width="20.88671875" customWidth="1"/>
    <col min="5" max="5" width="15.5546875" bestFit="1" customWidth="1"/>
    <col min="11" max="11" width="9" customWidth="1"/>
  </cols>
  <sheetData>
    <row r="1" spans="1:5">
      <c r="B1">
        <v>1000</v>
      </c>
    </row>
    <row r="3" spans="1:5" ht="15" thickBot="1">
      <c r="B3" t="s">
        <v>167</v>
      </c>
    </row>
    <row r="4" spans="1:5" ht="29.4" thickBot="1">
      <c r="A4" s="63" t="s">
        <v>184</v>
      </c>
      <c r="B4" s="67">
        <v>2019</v>
      </c>
      <c r="C4" s="140" t="s">
        <v>242</v>
      </c>
      <c r="D4" s="62" t="s">
        <v>243</v>
      </c>
      <c r="E4" s="67" t="s">
        <v>244</v>
      </c>
    </row>
    <row r="5" spans="1:5">
      <c r="A5" s="37" t="s">
        <v>230</v>
      </c>
      <c r="B5" s="136">
        <f t="shared" ref="B5:B6" si="0">AH35/$B$1</f>
        <v>9.780419798792261</v>
      </c>
      <c r="C5" s="138">
        <f t="shared" ref="C5:C15" si="1">B5/$B$16</f>
        <v>7.7997028976022273E-2</v>
      </c>
      <c r="D5" s="105">
        <v>0.1</v>
      </c>
      <c r="E5" s="105">
        <v>1</v>
      </c>
    </row>
    <row r="6" spans="1:5">
      <c r="A6" s="37" t="s">
        <v>231</v>
      </c>
      <c r="B6" s="136">
        <f t="shared" si="0"/>
        <v>15.537880769257999</v>
      </c>
      <c r="C6" s="138">
        <f t="shared" si="1"/>
        <v>0.1239117094682836</v>
      </c>
      <c r="D6" s="105">
        <v>0.1</v>
      </c>
      <c r="E6" s="105">
        <v>1</v>
      </c>
    </row>
    <row r="7" spans="1:5">
      <c r="A7" s="37" t="s">
        <v>232</v>
      </c>
      <c r="B7" s="136">
        <f>AH37/$B$1</f>
        <v>0</v>
      </c>
      <c r="C7" s="138">
        <f t="shared" si="1"/>
        <v>0</v>
      </c>
      <c r="D7" s="105">
        <v>0.1</v>
      </c>
      <c r="E7" s="105">
        <v>1</v>
      </c>
    </row>
    <row r="8" spans="1:5">
      <c r="A8" s="37" t="s">
        <v>233</v>
      </c>
      <c r="B8" s="136">
        <f t="shared" ref="B8:B15" si="2">AH38/$B$1</f>
        <v>19.018738832381896</v>
      </c>
      <c r="C8" s="138">
        <f t="shared" si="1"/>
        <v>0.15167090516706344</v>
      </c>
      <c r="D8" s="105">
        <v>0.1</v>
      </c>
      <c r="E8" s="105">
        <v>1</v>
      </c>
    </row>
    <row r="9" spans="1:5">
      <c r="A9" s="37" t="s">
        <v>234</v>
      </c>
      <c r="B9" s="136">
        <f t="shared" si="2"/>
        <v>52.545008052108237</v>
      </c>
      <c r="C9" s="138">
        <f t="shared" si="1"/>
        <v>0.41903666712667043</v>
      </c>
      <c r="D9" s="105">
        <v>0.1</v>
      </c>
      <c r="E9" s="105">
        <v>1</v>
      </c>
    </row>
    <row r="10" spans="1:5">
      <c r="A10" s="37" t="s">
        <v>235</v>
      </c>
      <c r="B10" s="136">
        <f t="shared" si="2"/>
        <v>11.401073388530145</v>
      </c>
      <c r="C10" s="138">
        <f t="shared" si="1"/>
        <v>9.0921439952173777E-2</v>
      </c>
      <c r="D10" s="105">
        <v>0.1</v>
      </c>
      <c r="E10" s="105">
        <v>1</v>
      </c>
    </row>
    <row r="11" spans="1:5">
      <c r="A11" s="37" t="s">
        <v>236</v>
      </c>
      <c r="B11" s="136">
        <f t="shared" si="2"/>
        <v>7.9334379299801583</v>
      </c>
      <c r="C11" s="138">
        <f t="shared" si="1"/>
        <v>6.326769206578918E-2</v>
      </c>
      <c r="D11" s="105">
        <v>0.1</v>
      </c>
      <c r="E11" s="105">
        <v>1</v>
      </c>
    </row>
    <row r="12" spans="1:5">
      <c r="A12" s="37" t="s">
        <v>237</v>
      </c>
      <c r="B12" s="136">
        <f t="shared" si="2"/>
        <v>1.2851825308344811</v>
      </c>
      <c r="C12" s="138">
        <f t="shared" si="1"/>
        <v>1.0249091670825099E-2</v>
      </c>
      <c r="D12" s="105">
        <v>0.1</v>
      </c>
      <c r="E12" s="105">
        <v>1</v>
      </c>
    </row>
    <row r="13" spans="1:5">
      <c r="A13" s="37" t="s">
        <v>238</v>
      </c>
      <c r="B13" s="136">
        <f t="shared" si="2"/>
        <v>2.2237588608640522</v>
      </c>
      <c r="C13" s="138">
        <f t="shared" si="1"/>
        <v>1.7734063350523858E-2</v>
      </c>
      <c r="D13" s="105">
        <v>0.1</v>
      </c>
      <c r="E13" s="105">
        <v>1</v>
      </c>
    </row>
    <row r="14" spans="1:5">
      <c r="A14" s="37" t="s">
        <v>239</v>
      </c>
      <c r="B14" s="136">
        <f t="shared" si="2"/>
        <v>5.6692735509898204</v>
      </c>
      <c r="C14" s="138">
        <f t="shared" si="1"/>
        <v>4.521140222264828E-2</v>
      </c>
      <c r="D14" s="105">
        <v>0.1</v>
      </c>
      <c r="E14" s="105">
        <v>1</v>
      </c>
    </row>
    <row r="15" spans="1:5">
      <c r="A15" s="37" t="s">
        <v>240</v>
      </c>
      <c r="B15" s="136">
        <f t="shared" si="2"/>
        <v>0</v>
      </c>
      <c r="C15" s="138">
        <f t="shared" si="1"/>
        <v>0</v>
      </c>
      <c r="D15" s="105">
        <v>0.1</v>
      </c>
      <c r="E15" s="105">
        <v>1</v>
      </c>
    </row>
    <row r="16" spans="1:5">
      <c r="A16" s="37" t="s">
        <v>241</v>
      </c>
      <c r="B16" s="136">
        <f>SUM(B5:B15)</f>
        <v>125.39477371373906</v>
      </c>
      <c r="C16" s="138">
        <f>B16/$B$16</f>
        <v>1</v>
      </c>
      <c r="D16" s="105"/>
      <c r="E16" s="105">
        <v>1</v>
      </c>
    </row>
    <row r="17" spans="1:36" ht="15" thickBot="1">
      <c r="A17" s="38"/>
      <c r="B17" s="57"/>
      <c r="C17" s="139">
        <f>SUM(C5:C15)</f>
        <v>1</v>
      </c>
      <c r="D17" s="57"/>
      <c r="E17" s="57"/>
    </row>
    <row r="19" spans="1:36">
      <c r="H19" s="35"/>
    </row>
    <row r="20" spans="1:36" ht="15" thickBot="1">
      <c r="H20" s="35"/>
    </row>
    <row r="21" spans="1:36" s="98" customFormat="1">
      <c r="A21" s="82"/>
      <c r="B21" s="82"/>
      <c r="C21" s="82"/>
      <c r="D21" s="82"/>
      <c r="E21" s="83" t="s">
        <v>633</v>
      </c>
      <c r="F21" s="83" t="s">
        <v>634</v>
      </c>
      <c r="G21" s="83" t="s">
        <v>635</v>
      </c>
      <c r="H21" s="83" t="s">
        <v>636</v>
      </c>
      <c r="I21" s="83" t="s">
        <v>637</v>
      </c>
      <c r="J21" s="83" t="s">
        <v>638</v>
      </c>
      <c r="K21" s="83" t="s">
        <v>639</v>
      </c>
      <c r="L21" s="83" t="s">
        <v>640</v>
      </c>
      <c r="M21" s="83" t="s">
        <v>641</v>
      </c>
      <c r="N21" s="83" t="s">
        <v>642</v>
      </c>
      <c r="O21" s="83" t="s">
        <v>643</v>
      </c>
      <c r="P21" s="83" t="s">
        <v>644</v>
      </c>
      <c r="Q21" s="83" t="s">
        <v>645</v>
      </c>
      <c r="R21" s="83" t="s">
        <v>646</v>
      </c>
      <c r="S21" s="83" t="s">
        <v>647</v>
      </c>
      <c r="T21" s="83" t="s">
        <v>648</v>
      </c>
      <c r="U21" s="83" t="s">
        <v>649</v>
      </c>
      <c r="V21" s="83" t="s">
        <v>650</v>
      </c>
      <c r="W21" s="83" t="s">
        <v>651</v>
      </c>
      <c r="X21" s="83" t="s">
        <v>652</v>
      </c>
      <c r="Y21" s="83" t="s">
        <v>43</v>
      </c>
      <c r="Z21" s="83" t="s">
        <v>44</v>
      </c>
      <c r="AA21" s="83" t="s">
        <v>45</v>
      </c>
      <c r="AB21" s="83" t="s">
        <v>46</v>
      </c>
      <c r="AC21" s="83" t="s">
        <v>47</v>
      </c>
      <c r="AD21" s="83" t="s">
        <v>48</v>
      </c>
      <c r="AE21" s="83" t="s">
        <v>49</v>
      </c>
      <c r="AF21" s="83" t="s">
        <v>50</v>
      </c>
      <c r="AG21" s="83" t="s">
        <v>51</v>
      </c>
      <c r="AH21" s="83" t="s">
        <v>52</v>
      </c>
      <c r="AI21" s="83" t="s">
        <v>653</v>
      </c>
      <c r="AJ21" s="83" t="s">
        <v>654</v>
      </c>
    </row>
    <row r="22" spans="1:36" s="99" customFormat="1">
      <c r="A22" s="169" t="s">
        <v>655</v>
      </c>
      <c r="B22" s="166" t="s">
        <v>656</v>
      </c>
      <c r="C22" s="166" t="s">
        <v>15</v>
      </c>
      <c r="D22" s="84" t="s">
        <v>657</v>
      </c>
      <c r="E22" s="85">
        <v>15136.369441024461</v>
      </c>
      <c r="F22" s="85">
        <v>13143.942476442429</v>
      </c>
      <c r="G22" s="85">
        <v>11318.438118919019</v>
      </c>
      <c r="H22" s="85">
        <v>10041.844435262017</v>
      </c>
      <c r="I22" s="85">
        <v>9070.0661609951039</v>
      </c>
      <c r="J22" s="85">
        <v>9170.8042530921975</v>
      </c>
      <c r="K22" s="85">
        <v>8876.5029119994178</v>
      </c>
      <c r="L22" s="85">
        <v>8500.7471522281139</v>
      </c>
      <c r="M22" s="85">
        <v>8140.0397354363058</v>
      </c>
      <c r="N22" s="85">
        <v>8186.7332574179163</v>
      </c>
      <c r="O22" s="85">
        <v>8281.6093087804384</v>
      </c>
      <c r="P22" s="85">
        <v>8544.7720517821435</v>
      </c>
      <c r="Q22" s="85">
        <v>8139.7961785836587</v>
      </c>
      <c r="R22" s="85">
        <v>7550.3758114597149</v>
      </c>
      <c r="S22" s="85">
        <v>7841.8299147719281</v>
      </c>
      <c r="T22" s="85">
        <v>7814.7575675056833</v>
      </c>
      <c r="U22" s="85">
        <v>7744.2469281192271</v>
      </c>
      <c r="V22" s="85">
        <v>7950.7278767303778</v>
      </c>
      <c r="W22" s="85">
        <v>8015.3596304824905</v>
      </c>
      <c r="X22" s="85">
        <v>7190.4872155612084</v>
      </c>
      <c r="Y22" s="85">
        <v>7146.9239648799903</v>
      </c>
      <c r="Z22" s="85">
        <v>7650.7452296560768</v>
      </c>
      <c r="AA22" s="85">
        <v>7572.9049368562764</v>
      </c>
      <c r="AB22" s="85">
        <v>7484.5610084095961</v>
      </c>
      <c r="AC22" s="85">
        <v>7559.9387105938949</v>
      </c>
      <c r="AD22" s="85">
        <v>8164.4961583993936</v>
      </c>
      <c r="AE22" s="85">
        <v>8405.2192412816075</v>
      </c>
      <c r="AF22" s="85">
        <v>8191.4366072115872</v>
      </c>
      <c r="AG22" s="85">
        <v>7989.7895466005866</v>
      </c>
      <c r="AH22" s="85">
        <v>7933.4379299801585</v>
      </c>
      <c r="AI22" s="85">
        <v>7717.8349362307181</v>
      </c>
      <c r="AJ22" s="85">
        <v>7844.5428901711193</v>
      </c>
    </row>
    <row r="23" spans="1:36" s="99" customFormat="1">
      <c r="A23" s="169"/>
      <c r="B23" s="166"/>
      <c r="C23" s="166"/>
      <c r="D23" s="84" t="s">
        <v>620</v>
      </c>
      <c r="E23" s="85">
        <v>11249.604602280373</v>
      </c>
      <c r="F23" s="85">
        <v>10190.57466771731</v>
      </c>
      <c r="G23" s="85">
        <v>10612.608841414092</v>
      </c>
      <c r="H23" s="85">
        <v>10173.955604542572</v>
      </c>
      <c r="I23" s="85">
        <v>11092.812883285476</v>
      </c>
      <c r="J23" s="85">
        <v>10410.033749014268</v>
      </c>
      <c r="K23" s="85">
        <v>10636.203812925885</v>
      </c>
      <c r="L23" s="85">
        <v>10616.779380348396</v>
      </c>
      <c r="M23" s="85">
        <v>11896.513238907673</v>
      </c>
      <c r="N23" s="85">
        <v>12124.21839268789</v>
      </c>
      <c r="O23" s="85">
        <v>12238.287992503516</v>
      </c>
      <c r="P23" s="85">
        <v>13021.951595804499</v>
      </c>
      <c r="Q23" s="85">
        <v>13486.707817951819</v>
      </c>
      <c r="R23" s="85">
        <v>15367.260618767988</v>
      </c>
      <c r="S23" s="85">
        <v>16076.826091762425</v>
      </c>
      <c r="T23" s="85">
        <v>17365.32734939576</v>
      </c>
      <c r="U23" s="85">
        <v>17660.113278956083</v>
      </c>
      <c r="V23" s="85">
        <v>18609.513163186923</v>
      </c>
      <c r="W23" s="85">
        <v>18473.971363375626</v>
      </c>
      <c r="X23" s="85">
        <v>17800.902748461427</v>
      </c>
      <c r="Y23" s="85">
        <v>16794.99519691736</v>
      </c>
      <c r="Z23" s="85">
        <v>16621.817623582618</v>
      </c>
      <c r="AA23" s="85">
        <v>16333.536404369936</v>
      </c>
      <c r="AB23" s="85">
        <v>16205.144084892008</v>
      </c>
      <c r="AC23" s="85">
        <v>16720.371490081528</v>
      </c>
      <c r="AD23" s="85">
        <v>17480.410173038286</v>
      </c>
      <c r="AE23" s="85">
        <v>18158.643491231614</v>
      </c>
      <c r="AF23" s="85">
        <v>18659.928977096788</v>
      </c>
      <c r="AG23" s="85">
        <v>18848.151833410437</v>
      </c>
      <c r="AH23" s="85">
        <v>19018.738832381896</v>
      </c>
      <c r="AI23" s="85">
        <v>17721.558410129073</v>
      </c>
      <c r="AJ23" s="85">
        <v>18937.281795062521</v>
      </c>
    </row>
    <row r="24" spans="1:36" s="99" customFormat="1">
      <c r="A24" s="169"/>
      <c r="B24" s="166"/>
      <c r="C24" s="166"/>
      <c r="D24" s="84" t="s">
        <v>658</v>
      </c>
      <c r="E24" s="85">
        <v>64220.324726095365</v>
      </c>
      <c r="F24" s="85">
        <v>53621.125709766304</v>
      </c>
      <c r="G24" s="85">
        <v>58412.694359458015</v>
      </c>
      <c r="H24" s="85">
        <v>50097.60538049887</v>
      </c>
      <c r="I24" s="85">
        <v>43788.404595985914</v>
      </c>
      <c r="J24" s="85">
        <v>38625.026916341136</v>
      </c>
      <c r="K24" s="85">
        <v>39205.728777875731</v>
      </c>
      <c r="L24" s="85">
        <v>40038.664165074173</v>
      </c>
      <c r="M24" s="85">
        <v>37839.445793404237</v>
      </c>
      <c r="N24" s="85">
        <v>32051.103075573112</v>
      </c>
      <c r="O24" s="85">
        <v>38559.002617424354</v>
      </c>
      <c r="P24" s="85">
        <v>35300.070096714539</v>
      </c>
      <c r="Q24" s="85">
        <v>34188.648090195435</v>
      </c>
      <c r="R24" s="85">
        <v>35214.018870925807</v>
      </c>
      <c r="S24" s="85">
        <v>35805.128804184154</v>
      </c>
      <c r="T24" s="85">
        <v>33756.429056646906</v>
      </c>
      <c r="U24" s="85">
        <v>34593.383691960524</v>
      </c>
      <c r="V24" s="85">
        <v>33439.519114143885</v>
      </c>
      <c r="W24" s="85">
        <v>32750.684796389025</v>
      </c>
      <c r="X24" s="85">
        <v>29813.459343661871</v>
      </c>
      <c r="Y24" s="85">
        <v>26992.568680221171</v>
      </c>
      <c r="Z24" s="85">
        <v>26360.764002796488</v>
      </c>
      <c r="AA24" s="85">
        <v>25774.034179021699</v>
      </c>
      <c r="AB24" s="85">
        <v>25110.338981517107</v>
      </c>
      <c r="AC24" s="85">
        <v>25358.06218575166</v>
      </c>
      <c r="AD24" s="85">
        <v>25225.281107985105</v>
      </c>
      <c r="AE24" s="85">
        <v>25048.011380047417</v>
      </c>
      <c r="AF24" s="85">
        <v>26155.418517161503</v>
      </c>
      <c r="AG24" s="85">
        <v>26458.643522988223</v>
      </c>
      <c r="AH24" s="85">
        <v>25318.300568050261</v>
      </c>
      <c r="AI24" s="85">
        <v>25029.927157340375</v>
      </c>
      <c r="AJ24" s="85">
        <v>29065.680329582363</v>
      </c>
    </row>
    <row r="25" spans="1:36" s="99" customFormat="1">
      <c r="A25" s="169"/>
      <c r="B25" s="166"/>
      <c r="C25" s="166"/>
      <c r="D25" s="84" t="s">
        <v>626</v>
      </c>
      <c r="E25" s="85">
        <v>3319.4224530172005</v>
      </c>
      <c r="F25" s="85">
        <v>3482.8552178648461</v>
      </c>
      <c r="G25" s="85">
        <v>3468.8021151632511</v>
      </c>
      <c r="H25" s="85">
        <v>3542.8470896689032</v>
      </c>
      <c r="I25" s="85">
        <v>3689.5931343168563</v>
      </c>
      <c r="J25" s="85">
        <v>3671.066725874779</v>
      </c>
      <c r="K25" s="85">
        <v>3698.7601053904436</v>
      </c>
      <c r="L25" s="85">
        <v>3815.7229681232529</v>
      </c>
      <c r="M25" s="85">
        <v>3934.4387441754952</v>
      </c>
      <c r="N25" s="85">
        <v>3933.2068896052538</v>
      </c>
      <c r="O25" s="85">
        <v>3979.7997327790017</v>
      </c>
      <c r="P25" s="85">
        <v>4118.0303289396315</v>
      </c>
      <c r="Q25" s="85">
        <v>4230.66913328584</v>
      </c>
      <c r="R25" s="85">
        <v>4378.883291576205</v>
      </c>
      <c r="S25" s="85">
        <v>4315.4128734313972</v>
      </c>
      <c r="T25" s="85">
        <v>4362.3718285459463</v>
      </c>
      <c r="U25" s="85">
        <v>4425.410510377932</v>
      </c>
      <c r="V25" s="85">
        <v>4340.8614768768211</v>
      </c>
      <c r="W25" s="85">
        <v>4546.6216543550809</v>
      </c>
      <c r="X25" s="85">
        <v>4658.7667023267368</v>
      </c>
      <c r="Y25" s="85">
        <v>4922.2453675038987</v>
      </c>
      <c r="Z25" s="85">
        <v>4971.9536870764105</v>
      </c>
      <c r="AA25" s="85">
        <v>5145.5181872045669</v>
      </c>
      <c r="AB25" s="85">
        <v>5431.5727070584662</v>
      </c>
      <c r="AC25" s="85">
        <v>5425.5164604116217</v>
      </c>
      <c r="AD25" s="85">
        <v>5512.0805354384947</v>
      </c>
      <c r="AE25" s="85">
        <v>5545.2440422686541</v>
      </c>
      <c r="AF25" s="85">
        <v>5579.5423572376822</v>
      </c>
      <c r="AG25" s="85">
        <v>5630.5035802476068</v>
      </c>
      <c r="AH25" s="85">
        <v>5669.2735509898203</v>
      </c>
      <c r="AI25" s="85">
        <v>5675.7247800435507</v>
      </c>
      <c r="AJ25" s="85">
        <v>5702.1074783529275</v>
      </c>
    </row>
    <row r="26" spans="1:36" s="99" customFormat="1">
      <c r="A26" s="169"/>
      <c r="B26" s="166"/>
      <c r="C26" s="166"/>
      <c r="D26" s="84" t="s">
        <v>659</v>
      </c>
      <c r="E26" s="85">
        <v>674.58457305730383</v>
      </c>
      <c r="F26" s="85">
        <v>477.96713387611754</v>
      </c>
      <c r="G26" s="85">
        <v>547.77956237155831</v>
      </c>
      <c r="H26" s="85">
        <v>446.73420724063249</v>
      </c>
      <c r="I26" s="85">
        <v>548.37955686103498</v>
      </c>
      <c r="J26" s="85">
        <v>583.48574608791432</v>
      </c>
      <c r="K26" s="85">
        <v>421.64782774866524</v>
      </c>
      <c r="L26" s="85">
        <v>390.11436093444195</v>
      </c>
      <c r="M26" s="85">
        <v>364.82787347731556</v>
      </c>
      <c r="N26" s="85">
        <v>421.84701966582423</v>
      </c>
      <c r="O26" s="85">
        <v>498.00588002611454</v>
      </c>
      <c r="P26" s="85">
        <v>501.37872163743845</v>
      </c>
      <c r="Q26" s="85">
        <v>517.24513687912963</v>
      </c>
      <c r="R26" s="85">
        <v>625.13676052262917</v>
      </c>
      <c r="S26" s="85">
        <v>894.86581963137758</v>
      </c>
      <c r="T26" s="85">
        <v>977.37103601636977</v>
      </c>
      <c r="U26" s="85">
        <v>1031.3190710068236</v>
      </c>
      <c r="V26" s="85">
        <v>1059.8788513937359</v>
      </c>
      <c r="W26" s="85">
        <v>1091.611675190735</v>
      </c>
      <c r="X26" s="85">
        <v>1044.0123920095091</v>
      </c>
      <c r="Y26" s="85">
        <v>961.50685408880588</v>
      </c>
      <c r="Z26" s="85">
        <v>951.98714103570512</v>
      </c>
      <c r="AA26" s="85">
        <v>901.21438849679544</v>
      </c>
      <c r="AB26" s="85">
        <v>869.48149050825339</v>
      </c>
      <c r="AC26" s="85">
        <v>898.0410528847566</v>
      </c>
      <c r="AD26" s="85">
        <v>904.3876387794179</v>
      </c>
      <c r="AE26" s="85">
        <v>971.02674372118167</v>
      </c>
      <c r="AF26" s="85">
        <v>1088.4385371535202</v>
      </c>
      <c r="AG26" s="85">
        <v>1256.6229206214034</v>
      </c>
      <c r="AH26" s="85">
        <v>1285.182530834481</v>
      </c>
      <c r="AI26" s="85">
        <v>349.06192355293376</v>
      </c>
      <c r="AJ26" s="85">
        <v>377.62153498789337</v>
      </c>
    </row>
    <row r="27" spans="1:36" s="99" customFormat="1">
      <c r="A27" s="169"/>
      <c r="B27" s="166"/>
      <c r="C27" s="166"/>
      <c r="D27" s="84" t="s">
        <v>660</v>
      </c>
      <c r="E27" s="85"/>
      <c r="F27" s="85"/>
      <c r="G27" s="85"/>
      <c r="H27" s="85"/>
      <c r="I27" s="85"/>
      <c r="J27" s="85"/>
      <c r="K27" s="85"/>
      <c r="L27" s="85"/>
      <c r="M27" s="85"/>
      <c r="N27" s="85"/>
      <c r="O27" s="85"/>
      <c r="P27" s="85"/>
      <c r="Q27" s="85"/>
      <c r="R27" s="85"/>
      <c r="S27" s="85"/>
      <c r="T27" s="85"/>
      <c r="U27" s="85"/>
      <c r="V27" s="85"/>
      <c r="W27" s="85"/>
      <c r="X27" s="85"/>
      <c r="Y27" s="85"/>
      <c r="Z27" s="85"/>
      <c r="AA27" s="85"/>
      <c r="AB27" s="85"/>
      <c r="AC27" s="85"/>
      <c r="AD27" s="85"/>
      <c r="AE27" s="85"/>
      <c r="AF27" s="85"/>
      <c r="AG27" s="85"/>
      <c r="AH27" s="85"/>
      <c r="AI27" s="85"/>
      <c r="AJ27" s="85"/>
    </row>
    <row r="28" spans="1:36" s="99" customFormat="1">
      <c r="A28" s="169"/>
      <c r="B28" s="166"/>
      <c r="C28" s="166"/>
      <c r="D28" s="84" t="s">
        <v>661</v>
      </c>
      <c r="E28" s="85">
        <v>70665.325110368605</v>
      </c>
      <c r="F28" s="85">
        <v>68189.384532859447</v>
      </c>
      <c r="G28" s="85">
        <v>66379.065260982185</v>
      </c>
      <c r="H28" s="85">
        <v>66388.047224530834</v>
      </c>
      <c r="I28" s="85">
        <v>66224.491981451632</v>
      </c>
      <c r="J28" s="85">
        <v>72999.406824715217</v>
      </c>
      <c r="K28" s="85">
        <v>77779.254393980475</v>
      </c>
      <c r="L28" s="85">
        <v>73767.632370361127</v>
      </c>
      <c r="M28" s="85">
        <v>71152.800703751709</v>
      </c>
      <c r="N28" s="85">
        <v>67700.877016104554</v>
      </c>
      <c r="O28" s="85">
        <v>70583.393963726165</v>
      </c>
      <c r="P28" s="85">
        <v>72026.736824024614</v>
      </c>
      <c r="Q28" s="85">
        <v>70303.765503217175</v>
      </c>
      <c r="R28" s="85">
        <v>69814.850397044327</v>
      </c>
      <c r="S28" s="85">
        <v>69626.857716430619</v>
      </c>
      <c r="T28" s="85">
        <v>70763.325713803788</v>
      </c>
      <c r="U28" s="85">
        <v>70471.913886590686</v>
      </c>
      <c r="V28" s="85">
        <v>73586.610496281399</v>
      </c>
      <c r="W28" s="85">
        <v>68742.39332616725</v>
      </c>
      <c r="X28" s="85">
        <v>63823.143853189904</v>
      </c>
      <c r="Y28" s="85">
        <v>68611.580458086857</v>
      </c>
      <c r="Z28" s="85">
        <v>68281.516664948242</v>
      </c>
      <c r="AA28" s="85">
        <v>65161.540315525854</v>
      </c>
      <c r="AB28" s="85">
        <v>60309.720351718359</v>
      </c>
      <c r="AC28" s="85">
        <v>58870.168179977758</v>
      </c>
      <c r="AD28" s="85">
        <v>58599.310846224769</v>
      </c>
      <c r="AE28" s="85">
        <v>58873.241833149194</v>
      </c>
      <c r="AF28" s="85">
        <v>57705.89662628794</v>
      </c>
      <c r="AG28" s="85">
        <v>56710.297986182042</v>
      </c>
      <c r="AH28" s="85">
        <v>52545.008052108235</v>
      </c>
      <c r="AI28" s="85">
        <v>44214.226307255107</v>
      </c>
      <c r="AJ28" s="85">
        <v>43668.810615211434</v>
      </c>
    </row>
    <row r="29" spans="1:36" s="99" customFormat="1">
      <c r="A29" s="169"/>
      <c r="B29" s="166"/>
      <c r="C29" s="166"/>
      <c r="D29" s="84" t="s">
        <v>662</v>
      </c>
      <c r="E29" s="85">
        <v>30144.115535003206</v>
      </c>
      <c r="F29" s="85">
        <v>28404.571237883913</v>
      </c>
      <c r="G29" s="85">
        <v>22159.029205048966</v>
      </c>
      <c r="H29" s="85">
        <v>25130.828559540685</v>
      </c>
      <c r="I29" s="85">
        <v>22650.668949543622</v>
      </c>
      <c r="J29" s="85">
        <v>20809.180744750887</v>
      </c>
      <c r="K29" s="85">
        <v>19264.317561935906</v>
      </c>
      <c r="L29" s="85">
        <v>18441.194480732323</v>
      </c>
      <c r="M29" s="85">
        <v>16294.55675139559</v>
      </c>
      <c r="N29" s="85">
        <v>15273.871615437325</v>
      </c>
      <c r="O29" s="85">
        <v>15580.738716472661</v>
      </c>
      <c r="P29" s="85">
        <v>16024.601247209197</v>
      </c>
      <c r="Q29" s="85">
        <v>14922.994847003887</v>
      </c>
      <c r="R29" s="85">
        <v>16195.201905544433</v>
      </c>
      <c r="S29" s="85">
        <v>15727.218891261893</v>
      </c>
      <c r="T29" s="85">
        <v>13280.611225756264</v>
      </c>
      <c r="U29" s="85">
        <v>13716.687812595366</v>
      </c>
      <c r="V29" s="85">
        <v>12325.937549442711</v>
      </c>
      <c r="W29" s="85">
        <v>12619.80324428671</v>
      </c>
      <c r="X29" s="85">
        <v>12403.904538922168</v>
      </c>
      <c r="Y29" s="85">
        <v>14120.988470819881</v>
      </c>
      <c r="Z29" s="85">
        <v>13059.086598550864</v>
      </c>
      <c r="AA29" s="85">
        <v>13085.551651253392</v>
      </c>
      <c r="AB29" s="85">
        <v>13145.756199502683</v>
      </c>
      <c r="AC29" s="85">
        <v>11571.718979581032</v>
      </c>
      <c r="AD29" s="85">
        <v>11936.895519681879</v>
      </c>
      <c r="AE29" s="85">
        <v>12442.383754481885</v>
      </c>
      <c r="AF29" s="85">
        <v>12975.618297513374</v>
      </c>
      <c r="AG29" s="85">
        <v>12003.467130846568</v>
      </c>
      <c r="AH29" s="85">
        <v>11401.073388530145</v>
      </c>
      <c r="AI29" s="85">
        <v>11155.357907557456</v>
      </c>
      <c r="AJ29" s="85">
        <v>11616.765484927677</v>
      </c>
    </row>
    <row r="30" spans="1:36" s="99" customFormat="1">
      <c r="A30" s="169"/>
      <c r="B30" s="166"/>
      <c r="C30" s="166"/>
      <c r="D30" s="84" t="s">
        <v>663</v>
      </c>
      <c r="E30" s="85">
        <v>-8585.7402318460991</v>
      </c>
      <c r="F30" s="85">
        <v>-9934.9276169638015</v>
      </c>
      <c r="G30" s="85">
        <v>-10069.583559571936</v>
      </c>
      <c r="H30" s="85">
        <v>-10687.218557710119</v>
      </c>
      <c r="I30" s="85">
        <v>-9382.9320198801252</v>
      </c>
      <c r="J30" s="85">
        <v>-9677.2438392282838</v>
      </c>
      <c r="K30" s="85">
        <v>-9413.1369797036514</v>
      </c>
      <c r="L30" s="85">
        <v>-8464.2729908914826</v>
      </c>
      <c r="M30" s="85">
        <v>-8155.3649710654345</v>
      </c>
      <c r="N30" s="85">
        <v>-8387.0847017860233</v>
      </c>
      <c r="O30" s="85">
        <v>-9167.8745290917177</v>
      </c>
      <c r="P30" s="85">
        <v>-9160.5574276941716</v>
      </c>
      <c r="Q30" s="85">
        <v>-8928.8891935783122</v>
      </c>
      <c r="R30" s="85">
        <v>-8317.6217135118059</v>
      </c>
      <c r="S30" s="85">
        <v>-8143.1161446451215</v>
      </c>
      <c r="T30" s="85">
        <v>-8258.0905172976054</v>
      </c>
      <c r="U30" s="85">
        <v>-7077.7858106372323</v>
      </c>
      <c r="V30" s="85">
        <v>-6507.4693673283346</v>
      </c>
      <c r="W30" s="85">
        <v>-7843.3991065535129</v>
      </c>
      <c r="X30" s="85">
        <v>-7785.7433331991842</v>
      </c>
      <c r="Y30" s="85">
        <v>-7154.8554116332361</v>
      </c>
      <c r="Z30" s="85">
        <v>-7519.2689777772748</v>
      </c>
      <c r="AA30" s="85">
        <v>-7694.0082215519324</v>
      </c>
      <c r="AB30" s="85">
        <v>-7081.6197179209685</v>
      </c>
      <c r="AC30" s="85">
        <v>-7034.3751591021719</v>
      </c>
      <c r="AD30" s="85">
        <v>-6964.103514078035</v>
      </c>
      <c r="AE30" s="85">
        <v>-6107.2827136155365</v>
      </c>
      <c r="AF30" s="85">
        <v>-4498.8285194757855</v>
      </c>
      <c r="AG30" s="85">
        <v>1001.8289356639614</v>
      </c>
      <c r="AH30" s="85">
        <v>7778.0651301365033</v>
      </c>
      <c r="AI30" s="85">
        <v>11267.849865795835</v>
      </c>
      <c r="AJ30" s="85">
        <v>8358.0117126553087</v>
      </c>
    </row>
    <row r="31" spans="1:36" s="99" customFormat="1">
      <c r="A31" s="169"/>
      <c r="B31" s="166"/>
      <c r="C31" s="166"/>
      <c r="D31" s="84" t="s">
        <v>625</v>
      </c>
      <c r="E31" s="85">
        <v>5992.3220603648633</v>
      </c>
      <c r="F31" s="85">
        <v>5596.5532499022329</v>
      </c>
      <c r="G31" s="85">
        <v>4321.9694769778407</v>
      </c>
      <c r="H31" s="85">
        <v>4603.7902818963967</v>
      </c>
      <c r="I31" s="85">
        <v>4478.958487956008</v>
      </c>
      <c r="J31" s="85">
        <v>4228.5928444403899</v>
      </c>
      <c r="K31" s="85">
        <v>3776.5111047985456</v>
      </c>
      <c r="L31" s="85">
        <v>3506.6577732250871</v>
      </c>
      <c r="M31" s="85">
        <v>3210.7421524429583</v>
      </c>
      <c r="N31" s="85">
        <v>3117.8769572150086</v>
      </c>
      <c r="O31" s="85">
        <v>3169.6066502295616</v>
      </c>
      <c r="P31" s="85">
        <v>2901.2774476696491</v>
      </c>
      <c r="Q31" s="85">
        <v>2835.2863999623919</v>
      </c>
      <c r="R31" s="85">
        <v>2754.0791933243872</v>
      </c>
      <c r="S31" s="85">
        <v>2697.1445954985911</v>
      </c>
      <c r="T31" s="85">
        <v>2721.1868949423188</v>
      </c>
      <c r="U31" s="85">
        <v>2728.4696890708374</v>
      </c>
      <c r="V31" s="85">
        <v>2697.8490866764082</v>
      </c>
      <c r="W31" s="85">
        <v>2711.9063021210404</v>
      </c>
      <c r="X31" s="85">
        <v>2572.3992281628962</v>
      </c>
      <c r="Y31" s="85">
        <v>2566.7032034465433</v>
      </c>
      <c r="Z31" s="85">
        <v>2589.7994920953274</v>
      </c>
      <c r="AA31" s="85">
        <v>2460.8144786308972</v>
      </c>
      <c r="AB31" s="85">
        <v>2392.2708576360478</v>
      </c>
      <c r="AC31" s="85">
        <v>2407.3644709820665</v>
      </c>
      <c r="AD31" s="85">
        <v>2393.8047432114708</v>
      </c>
      <c r="AE31" s="85">
        <v>2405.2568183189833</v>
      </c>
      <c r="AF31" s="85">
        <v>2414.9939165554288</v>
      </c>
      <c r="AG31" s="85">
        <v>2248.9997130246388</v>
      </c>
      <c r="AH31" s="85">
        <v>2223.7588608640522</v>
      </c>
      <c r="AI31" s="85">
        <v>2204.8882955528029</v>
      </c>
      <c r="AJ31" s="85">
        <v>2200.4501223101906</v>
      </c>
    </row>
    <row r="32" spans="1:36" s="87" customFormat="1" ht="15" thickBot="1">
      <c r="A32" s="86"/>
      <c r="C32" s="88"/>
    </row>
    <row r="33" spans="1:36" ht="15" thickBot="1"/>
    <row r="34" spans="1:36" s="79" customFormat="1">
      <c r="A34" s="143" t="s">
        <v>167</v>
      </c>
      <c r="B34" s="77"/>
      <c r="C34" s="77"/>
      <c r="D34" s="77"/>
      <c r="E34" s="78" t="s">
        <v>633</v>
      </c>
      <c r="F34" s="78" t="s">
        <v>634</v>
      </c>
      <c r="G34" s="78" t="s">
        <v>635</v>
      </c>
      <c r="H34" s="78" t="s">
        <v>636</v>
      </c>
      <c r="I34" s="78" t="s">
        <v>637</v>
      </c>
      <c r="J34" s="78" t="s">
        <v>638</v>
      </c>
      <c r="K34" s="78" t="s">
        <v>639</v>
      </c>
      <c r="L34" s="78" t="s">
        <v>640</v>
      </c>
      <c r="M34" s="78" t="s">
        <v>641</v>
      </c>
      <c r="N34" s="78" t="s">
        <v>642</v>
      </c>
      <c r="O34" s="78" t="s">
        <v>643</v>
      </c>
      <c r="P34" s="78" t="s">
        <v>644</v>
      </c>
      <c r="Q34" s="78" t="s">
        <v>645</v>
      </c>
      <c r="R34" s="78" t="s">
        <v>646</v>
      </c>
      <c r="S34" s="78" t="s">
        <v>647</v>
      </c>
      <c r="T34" s="78" t="s">
        <v>648</v>
      </c>
      <c r="U34" s="78" t="s">
        <v>649</v>
      </c>
      <c r="V34" s="78" t="s">
        <v>650</v>
      </c>
      <c r="W34" s="78" t="s">
        <v>651</v>
      </c>
      <c r="X34" s="78" t="s">
        <v>652</v>
      </c>
      <c r="Y34" s="78" t="s">
        <v>43</v>
      </c>
      <c r="Z34" s="78" t="s">
        <v>44</v>
      </c>
      <c r="AA34" s="78" t="s">
        <v>45</v>
      </c>
      <c r="AB34" s="78" t="s">
        <v>46</v>
      </c>
      <c r="AC34" s="78" t="s">
        <v>47</v>
      </c>
      <c r="AD34" s="78" t="s">
        <v>48</v>
      </c>
      <c r="AE34" s="78" t="s">
        <v>49</v>
      </c>
      <c r="AF34" s="78" t="s">
        <v>50</v>
      </c>
      <c r="AG34" s="78" t="s">
        <v>51</v>
      </c>
      <c r="AH34" s="78" t="s">
        <v>52</v>
      </c>
      <c r="AI34" s="78" t="s">
        <v>653</v>
      </c>
      <c r="AJ34" s="78" t="s">
        <v>654</v>
      </c>
    </row>
    <row r="35" spans="1:36" s="14" customFormat="1">
      <c r="A35" s="144"/>
      <c r="E35" s="81">
        <v>47105.106263784197</v>
      </c>
      <c r="F35" s="81">
        <v>39853.151316928037</v>
      </c>
      <c r="G35" s="81">
        <v>43889.898232639069</v>
      </c>
      <c r="H35" s="81">
        <v>36746.39673810378</v>
      </c>
      <c r="I35" s="81">
        <v>29181.407452605185</v>
      </c>
      <c r="J35" s="81">
        <v>24464.514013334083</v>
      </c>
      <c r="K35" s="81">
        <v>24249.759797983821</v>
      </c>
      <c r="L35" s="81">
        <v>24057.021165502541</v>
      </c>
      <c r="M35" s="81">
        <v>21701.605624027143</v>
      </c>
      <c r="N35" s="81">
        <v>18503.749379788249</v>
      </c>
      <c r="O35" s="81">
        <v>23422.11310158746</v>
      </c>
      <c r="P35" s="81">
        <v>20876.173183959119</v>
      </c>
      <c r="Q35" s="81">
        <v>19995.480280823373</v>
      </c>
      <c r="R35" s="81">
        <v>19934.04473564577</v>
      </c>
      <c r="S35" s="81">
        <v>19567.087498672423</v>
      </c>
      <c r="T35" s="81">
        <v>18842.921988740076</v>
      </c>
      <c r="U35" s="81">
        <v>18542.047306178494</v>
      </c>
      <c r="V35" s="81">
        <v>16657.348062229867</v>
      </c>
      <c r="W35" s="81">
        <v>16072.103054103287</v>
      </c>
      <c r="X35" s="81">
        <v>15780.097259497032</v>
      </c>
      <c r="Y35" s="81">
        <v>12112.491242278109</v>
      </c>
      <c r="Z35" s="81">
        <v>11143.722244469101</v>
      </c>
      <c r="AA35" s="81">
        <v>10798.685020443769</v>
      </c>
      <c r="AB35" s="81">
        <v>10258.337549025211</v>
      </c>
      <c r="AC35" s="81">
        <v>9730.6259747355143</v>
      </c>
      <c r="AD35" s="81">
        <v>9869.8514134262896</v>
      </c>
      <c r="AE35" s="81">
        <v>9610.1992167053158</v>
      </c>
      <c r="AF35" s="81">
        <v>10470.415646588519</v>
      </c>
      <c r="AG35" s="81">
        <v>10220.657262063651</v>
      </c>
      <c r="AH35" s="81">
        <v>9780.4197987922616</v>
      </c>
      <c r="AI35" s="81">
        <v>10266.127058683272</v>
      </c>
      <c r="AJ35" s="81">
        <v>12892.673555818201</v>
      </c>
    </row>
    <row r="36" spans="1:36" s="14" customFormat="1">
      <c r="A36" s="144"/>
      <c r="E36" s="14">
        <f>E24-E35</f>
        <v>17115.218462311168</v>
      </c>
      <c r="F36" s="14">
        <f t="shared" ref="F36:AJ36" si="3">F24-F35</f>
        <v>13767.974392838267</v>
      </c>
      <c r="G36" s="14">
        <f t="shared" si="3"/>
        <v>14522.796126818947</v>
      </c>
      <c r="H36" s="14">
        <f t="shared" si="3"/>
        <v>13351.20864239509</v>
      </c>
      <c r="I36" s="14">
        <f t="shared" si="3"/>
        <v>14606.99714338073</v>
      </c>
      <c r="J36" s="14">
        <f t="shared" si="3"/>
        <v>14160.512903007053</v>
      </c>
      <c r="K36" s="14">
        <f t="shared" si="3"/>
        <v>14955.96897989191</v>
      </c>
      <c r="L36" s="14">
        <f t="shared" si="3"/>
        <v>15981.642999571632</v>
      </c>
      <c r="M36" s="14">
        <f t="shared" si="3"/>
        <v>16137.840169377094</v>
      </c>
      <c r="N36" s="14">
        <f t="shared" si="3"/>
        <v>13547.353695784863</v>
      </c>
      <c r="O36" s="14">
        <f t="shared" si="3"/>
        <v>15136.889515836894</v>
      </c>
      <c r="P36" s="14">
        <f t="shared" si="3"/>
        <v>14423.896912755419</v>
      </c>
      <c r="Q36" s="14">
        <f t="shared" si="3"/>
        <v>14193.167809372062</v>
      </c>
      <c r="R36" s="14">
        <f t="shared" si="3"/>
        <v>15279.974135280037</v>
      </c>
      <c r="S36" s="14">
        <f t="shared" si="3"/>
        <v>16238.041305511731</v>
      </c>
      <c r="T36" s="14">
        <f t="shared" si="3"/>
        <v>14913.50706790683</v>
      </c>
      <c r="U36" s="14">
        <f t="shared" si="3"/>
        <v>16051.33638578203</v>
      </c>
      <c r="V36" s="14">
        <f t="shared" si="3"/>
        <v>16782.171051914018</v>
      </c>
      <c r="W36" s="14">
        <f t="shared" si="3"/>
        <v>16678.581742285736</v>
      </c>
      <c r="X36" s="14">
        <f t="shared" si="3"/>
        <v>14033.362084164839</v>
      </c>
      <c r="Y36" s="14">
        <f t="shared" si="3"/>
        <v>14880.077437943062</v>
      </c>
      <c r="Z36" s="14">
        <f t="shared" si="3"/>
        <v>15217.041758327387</v>
      </c>
      <c r="AA36" s="14">
        <f t="shared" si="3"/>
        <v>14975.34915857793</v>
      </c>
      <c r="AB36" s="14">
        <f t="shared" si="3"/>
        <v>14852.001432491896</v>
      </c>
      <c r="AC36" s="14">
        <f t="shared" si="3"/>
        <v>15627.436211016146</v>
      </c>
      <c r="AD36" s="14">
        <f t="shared" si="3"/>
        <v>15355.429694558816</v>
      </c>
      <c r="AE36" s="14">
        <f t="shared" si="3"/>
        <v>15437.812163342101</v>
      </c>
      <c r="AF36" s="14">
        <f t="shared" si="3"/>
        <v>15685.002870572984</v>
      </c>
      <c r="AG36" s="14">
        <f t="shared" si="3"/>
        <v>16237.986260924572</v>
      </c>
      <c r="AH36" s="14">
        <f t="shared" si="3"/>
        <v>15537.880769257999</v>
      </c>
      <c r="AI36" s="14">
        <f t="shared" si="3"/>
        <v>14763.800098657102</v>
      </c>
      <c r="AJ36" s="14">
        <f t="shared" si="3"/>
        <v>16173.006773764162</v>
      </c>
    </row>
    <row r="37" spans="1:36" s="14" customFormat="1">
      <c r="A37" s="144"/>
      <c r="D37" s="14" t="str">
        <f>D27</f>
        <v>International shipping</v>
      </c>
      <c r="E37" s="14">
        <f t="shared" ref="E37:AJ37" si="4">E27</f>
        <v>0</v>
      </c>
      <c r="F37" s="14">
        <f t="shared" si="4"/>
        <v>0</v>
      </c>
      <c r="G37" s="14">
        <f t="shared" si="4"/>
        <v>0</v>
      </c>
      <c r="H37" s="14">
        <f t="shared" si="4"/>
        <v>0</v>
      </c>
      <c r="I37" s="14">
        <f t="shared" si="4"/>
        <v>0</v>
      </c>
      <c r="J37" s="14">
        <f t="shared" si="4"/>
        <v>0</v>
      </c>
      <c r="K37" s="14">
        <f t="shared" si="4"/>
        <v>0</v>
      </c>
      <c r="L37" s="14">
        <f t="shared" si="4"/>
        <v>0</v>
      </c>
      <c r="M37" s="14">
        <f t="shared" si="4"/>
        <v>0</v>
      </c>
      <c r="N37" s="14">
        <f t="shared" si="4"/>
        <v>0</v>
      </c>
      <c r="O37" s="14">
        <f t="shared" si="4"/>
        <v>0</v>
      </c>
      <c r="P37" s="14">
        <f t="shared" si="4"/>
        <v>0</v>
      </c>
      <c r="Q37" s="14">
        <f t="shared" si="4"/>
        <v>0</v>
      </c>
      <c r="R37" s="14">
        <f t="shared" si="4"/>
        <v>0</v>
      </c>
      <c r="S37" s="14">
        <f t="shared" si="4"/>
        <v>0</v>
      </c>
      <c r="T37" s="14">
        <f t="shared" si="4"/>
        <v>0</v>
      </c>
      <c r="U37" s="14">
        <f t="shared" si="4"/>
        <v>0</v>
      </c>
      <c r="V37" s="14">
        <f t="shared" si="4"/>
        <v>0</v>
      </c>
      <c r="W37" s="14">
        <f t="shared" si="4"/>
        <v>0</v>
      </c>
      <c r="X37" s="14">
        <f t="shared" si="4"/>
        <v>0</v>
      </c>
      <c r="Y37" s="14">
        <f t="shared" si="4"/>
        <v>0</v>
      </c>
      <c r="Z37" s="14">
        <f t="shared" si="4"/>
        <v>0</v>
      </c>
      <c r="AA37" s="14">
        <f t="shared" si="4"/>
        <v>0</v>
      </c>
      <c r="AB37" s="14">
        <f t="shared" si="4"/>
        <v>0</v>
      </c>
      <c r="AC37" s="14">
        <f t="shared" si="4"/>
        <v>0</v>
      </c>
      <c r="AD37" s="14">
        <f t="shared" si="4"/>
        <v>0</v>
      </c>
      <c r="AE37" s="14">
        <f t="shared" si="4"/>
        <v>0</v>
      </c>
      <c r="AF37" s="14">
        <f t="shared" si="4"/>
        <v>0</v>
      </c>
      <c r="AG37" s="14">
        <f t="shared" si="4"/>
        <v>0</v>
      </c>
      <c r="AH37" s="14">
        <f t="shared" si="4"/>
        <v>0</v>
      </c>
      <c r="AI37" s="14">
        <f t="shared" si="4"/>
        <v>0</v>
      </c>
      <c r="AJ37" s="14">
        <f t="shared" si="4"/>
        <v>0</v>
      </c>
    </row>
    <row r="38" spans="1:36" s="14" customFormat="1">
      <c r="A38" s="144"/>
      <c r="D38" s="14" t="str">
        <f>D23</f>
        <v>Domestic transport</v>
      </c>
      <c r="E38" s="14">
        <f t="shared" ref="E38:AJ38" si="5">E23</f>
        <v>11249.604602280373</v>
      </c>
      <c r="F38" s="14">
        <f t="shared" si="5"/>
        <v>10190.57466771731</v>
      </c>
      <c r="G38" s="14">
        <f t="shared" si="5"/>
        <v>10612.608841414092</v>
      </c>
      <c r="H38" s="14">
        <f t="shared" si="5"/>
        <v>10173.955604542572</v>
      </c>
      <c r="I38" s="14">
        <f t="shared" si="5"/>
        <v>11092.812883285476</v>
      </c>
      <c r="J38" s="14">
        <f t="shared" si="5"/>
        <v>10410.033749014268</v>
      </c>
      <c r="K38" s="14">
        <f t="shared" si="5"/>
        <v>10636.203812925885</v>
      </c>
      <c r="L38" s="14">
        <f t="shared" si="5"/>
        <v>10616.779380348396</v>
      </c>
      <c r="M38" s="14">
        <f t="shared" si="5"/>
        <v>11896.513238907673</v>
      </c>
      <c r="N38" s="14">
        <f t="shared" si="5"/>
        <v>12124.21839268789</v>
      </c>
      <c r="O38" s="14">
        <f t="shared" si="5"/>
        <v>12238.287992503516</v>
      </c>
      <c r="P38" s="14">
        <f t="shared" si="5"/>
        <v>13021.951595804499</v>
      </c>
      <c r="Q38" s="14">
        <f t="shared" si="5"/>
        <v>13486.707817951819</v>
      </c>
      <c r="R38" s="14">
        <f t="shared" si="5"/>
        <v>15367.260618767988</v>
      </c>
      <c r="S38" s="14">
        <f t="shared" si="5"/>
        <v>16076.826091762425</v>
      </c>
      <c r="T38" s="14">
        <f t="shared" si="5"/>
        <v>17365.32734939576</v>
      </c>
      <c r="U38" s="14">
        <f t="shared" si="5"/>
        <v>17660.113278956083</v>
      </c>
      <c r="V38" s="14">
        <f t="shared" si="5"/>
        <v>18609.513163186923</v>
      </c>
      <c r="W38" s="14">
        <f t="shared" si="5"/>
        <v>18473.971363375626</v>
      </c>
      <c r="X38" s="14">
        <f t="shared" si="5"/>
        <v>17800.902748461427</v>
      </c>
      <c r="Y38" s="14">
        <f t="shared" si="5"/>
        <v>16794.99519691736</v>
      </c>
      <c r="Z38" s="14">
        <f t="shared" si="5"/>
        <v>16621.817623582618</v>
      </c>
      <c r="AA38" s="14">
        <f t="shared" si="5"/>
        <v>16333.536404369936</v>
      </c>
      <c r="AB38" s="14">
        <f t="shared" si="5"/>
        <v>16205.144084892008</v>
      </c>
      <c r="AC38" s="14">
        <f t="shared" si="5"/>
        <v>16720.371490081528</v>
      </c>
      <c r="AD38" s="14">
        <f t="shared" si="5"/>
        <v>17480.410173038286</v>
      </c>
      <c r="AE38" s="14">
        <f t="shared" si="5"/>
        <v>18158.643491231614</v>
      </c>
      <c r="AF38" s="14">
        <f t="shared" si="5"/>
        <v>18659.928977096788</v>
      </c>
      <c r="AG38" s="14">
        <f t="shared" si="5"/>
        <v>18848.151833410437</v>
      </c>
      <c r="AH38" s="14">
        <f t="shared" si="5"/>
        <v>19018.738832381896</v>
      </c>
      <c r="AI38" s="14">
        <f t="shared" si="5"/>
        <v>17721.558410129073</v>
      </c>
      <c r="AJ38" s="14">
        <f t="shared" si="5"/>
        <v>18937.281795062521</v>
      </c>
    </row>
    <row r="39" spans="1:36" s="14" customFormat="1">
      <c r="A39" s="144"/>
      <c r="D39" s="14" t="str">
        <f>D28</f>
        <v>Energy supply</v>
      </c>
      <c r="E39" s="14">
        <f t="shared" ref="E39:AJ40" si="6">E28</f>
        <v>70665.325110368605</v>
      </c>
      <c r="F39" s="14">
        <f t="shared" si="6"/>
        <v>68189.384532859447</v>
      </c>
      <c r="G39" s="14">
        <f t="shared" si="6"/>
        <v>66379.065260982185</v>
      </c>
      <c r="H39" s="14">
        <f t="shared" si="6"/>
        <v>66388.047224530834</v>
      </c>
      <c r="I39" s="14">
        <f t="shared" si="6"/>
        <v>66224.491981451632</v>
      </c>
      <c r="J39" s="14">
        <f t="shared" si="6"/>
        <v>72999.406824715217</v>
      </c>
      <c r="K39" s="14">
        <f t="shared" si="6"/>
        <v>77779.254393980475</v>
      </c>
      <c r="L39" s="14">
        <f t="shared" si="6"/>
        <v>73767.632370361127</v>
      </c>
      <c r="M39" s="14">
        <f t="shared" si="6"/>
        <v>71152.800703751709</v>
      </c>
      <c r="N39" s="14">
        <f t="shared" si="6"/>
        <v>67700.877016104554</v>
      </c>
      <c r="O39" s="14">
        <f t="shared" si="6"/>
        <v>70583.393963726165</v>
      </c>
      <c r="P39" s="14">
        <f t="shared" si="6"/>
        <v>72026.736824024614</v>
      </c>
      <c r="Q39" s="14">
        <f t="shared" si="6"/>
        <v>70303.765503217175</v>
      </c>
      <c r="R39" s="14">
        <f t="shared" si="6"/>
        <v>69814.850397044327</v>
      </c>
      <c r="S39" s="14">
        <f t="shared" si="6"/>
        <v>69626.857716430619</v>
      </c>
      <c r="T39" s="14">
        <f t="shared" si="6"/>
        <v>70763.325713803788</v>
      </c>
      <c r="U39" s="14">
        <f t="shared" si="6"/>
        <v>70471.913886590686</v>
      </c>
      <c r="V39" s="14">
        <f t="shared" si="6"/>
        <v>73586.610496281399</v>
      </c>
      <c r="W39" s="14">
        <f t="shared" si="6"/>
        <v>68742.39332616725</v>
      </c>
      <c r="X39" s="14">
        <f t="shared" si="6"/>
        <v>63823.143853189904</v>
      </c>
      <c r="Y39" s="14">
        <f t="shared" si="6"/>
        <v>68611.580458086857</v>
      </c>
      <c r="Z39" s="14">
        <f t="shared" si="6"/>
        <v>68281.516664948242</v>
      </c>
      <c r="AA39" s="14">
        <f t="shared" si="6"/>
        <v>65161.540315525854</v>
      </c>
      <c r="AB39" s="14">
        <f t="shared" si="6"/>
        <v>60309.720351718359</v>
      </c>
      <c r="AC39" s="14">
        <f t="shared" si="6"/>
        <v>58870.168179977758</v>
      </c>
      <c r="AD39" s="14">
        <f t="shared" si="6"/>
        <v>58599.310846224769</v>
      </c>
      <c r="AE39" s="14">
        <f t="shared" si="6"/>
        <v>58873.241833149194</v>
      </c>
      <c r="AF39" s="14">
        <f t="shared" si="6"/>
        <v>57705.89662628794</v>
      </c>
      <c r="AG39" s="14">
        <f t="shared" si="6"/>
        <v>56710.297986182042</v>
      </c>
      <c r="AH39" s="14">
        <f t="shared" si="6"/>
        <v>52545.008052108235</v>
      </c>
      <c r="AI39" s="14">
        <f t="shared" si="6"/>
        <v>44214.226307255107</v>
      </c>
      <c r="AJ39" s="14">
        <f t="shared" si="6"/>
        <v>43668.810615211434</v>
      </c>
    </row>
    <row r="40" spans="1:36" s="14" customFormat="1">
      <c r="A40" s="144"/>
      <c r="D40" s="14" t="str">
        <f>D29</f>
        <v>Residential and commercial</v>
      </c>
      <c r="E40" s="14">
        <f t="shared" si="6"/>
        <v>30144.115535003206</v>
      </c>
      <c r="F40" s="14">
        <f t="shared" si="6"/>
        <v>28404.571237883913</v>
      </c>
      <c r="G40" s="14">
        <f t="shared" si="6"/>
        <v>22159.029205048966</v>
      </c>
      <c r="H40" s="14">
        <f t="shared" si="6"/>
        <v>25130.828559540685</v>
      </c>
      <c r="I40" s="14">
        <f t="shared" si="6"/>
        <v>22650.668949543622</v>
      </c>
      <c r="J40" s="14">
        <f t="shared" si="6"/>
        <v>20809.180744750887</v>
      </c>
      <c r="K40" s="14">
        <f t="shared" si="6"/>
        <v>19264.317561935906</v>
      </c>
      <c r="L40" s="14">
        <f t="shared" si="6"/>
        <v>18441.194480732323</v>
      </c>
      <c r="M40" s="14">
        <f t="shared" si="6"/>
        <v>16294.55675139559</v>
      </c>
      <c r="N40" s="14">
        <f t="shared" si="6"/>
        <v>15273.871615437325</v>
      </c>
      <c r="O40" s="14">
        <f t="shared" si="6"/>
        <v>15580.738716472661</v>
      </c>
      <c r="P40" s="14">
        <f t="shared" si="6"/>
        <v>16024.601247209197</v>
      </c>
      <c r="Q40" s="14">
        <f t="shared" si="6"/>
        <v>14922.994847003887</v>
      </c>
      <c r="R40" s="14">
        <f t="shared" si="6"/>
        <v>16195.201905544433</v>
      </c>
      <c r="S40" s="14">
        <f t="shared" si="6"/>
        <v>15727.218891261893</v>
      </c>
      <c r="T40" s="14">
        <f t="shared" si="6"/>
        <v>13280.611225756264</v>
      </c>
      <c r="U40" s="14">
        <f t="shared" si="6"/>
        <v>13716.687812595366</v>
      </c>
      <c r="V40" s="14">
        <f t="shared" si="6"/>
        <v>12325.937549442711</v>
      </c>
      <c r="W40" s="14">
        <f t="shared" si="6"/>
        <v>12619.80324428671</v>
      </c>
      <c r="X40" s="14">
        <f t="shared" si="6"/>
        <v>12403.904538922168</v>
      </c>
      <c r="Y40" s="14">
        <f t="shared" si="6"/>
        <v>14120.988470819881</v>
      </c>
      <c r="Z40" s="14">
        <f t="shared" si="6"/>
        <v>13059.086598550864</v>
      </c>
      <c r="AA40" s="14">
        <f t="shared" si="6"/>
        <v>13085.551651253392</v>
      </c>
      <c r="AB40" s="14">
        <f t="shared" si="6"/>
        <v>13145.756199502683</v>
      </c>
      <c r="AC40" s="14">
        <f t="shared" si="6"/>
        <v>11571.718979581032</v>
      </c>
      <c r="AD40" s="14">
        <f t="shared" si="6"/>
        <v>11936.895519681879</v>
      </c>
      <c r="AE40" s="14">
        <f t="shared" si="6"/>
        <v>12442.383754481885</v>
      </c>
      <c r="AF40" s="14">
        <f t="shared" si="6"/>
        <v>12975.618297513374</v>
      </c>
      <c r="AG40" s="14">
        <f t="shared" si="6"/>
        <v>12003.467130846568</v>
      </c>
      <c r="AH40" s="14">
        <f t="shared" si="6"/>
        <v>11401.073388530145</v>
      </c>
      <c r="AI40" s="14">
        <f t="shared" si="6"/>
        <v>11155.357907557456</v>
      </c>
      <c r="AJ40" s="14">
        <f t="shared" si="6"/>
        <v>11616.765484927677</v>
      </c>
    </row>
    <row r="41" spans="1:36" s="14" customFormat="1">
      <c r="A41" s="144"/>
      <c r="D41" s="14" t="str">
        <f>D22</f>
        <v>Agriculture</v>
      </c>
      <c r="E41" s="14">
        <f t="shared" ref="E41:AJ41" si="7">E22</f>
        <v>15136.369441024461</v>
      </c>
      <c r="F41" s="14">
        <f t="shared" si="7"/>
        <v>13143.942476442429</v>
      </c>
      <c r="G41" s="14">
        <f t="shared" si="7"/>
        <v>11318.438118919019</v>
      </c>
      <c r="H41" s="14">
        <f t="shared" si="7"/>
        <v>10041.844435262017</v>
      </c>
      <c r="I41" s="14">
        <f t="shared" si="7"/>
        <v>9070.0661609951039</v>
      </c>
      <c r="J41" s="14">
        <f t="shared" si="7"/>
        <v>9170.8042530921975</v>
      </c>
      <c r="K41" s="14">
        <f t="shared" si="7"/>
        <v>8876.5029119994178</v>
      </c>
      <c r="L41" s="14">
        <f t="shared" si="7"/>
        <v>8500.7471522281139</v>
      </c>
      <c r="M41" s="14">
        <f t="shared" si="7"/>
        <v>8140.0397354363058</v>
      </c>
      <c r="N41" s="14">
        <f t="shared" si="7"/>
        <v>8186.7332574179163</v>
      </c>
      <c r="O41" s="14">
        <f t="shared" si="7"/>
        <v>8281.6093087804384</v>
      </c>
      <c r="P41" s="14">
        <f t="shared" si="7"/>
        <v>8544.7720517821435</v>
      </c>
      <c r="Q41" s="14">
        <f t="shared" si="7"/>
        <v>8139.7961785836587</v>
      </c>
      <c r="R41" s="14">
        <f t="shared" si="7"/>
        <v>7550.3758114597149</v>
      </c>
      <c r="S41" s="14">
        <f t="shared" si="7"/>
        <v>7841.8299147719281</v>
      </c>
      <c r="T41" s="14">
        <f t="shared" si="7"/>
        <v>7814.7575675056833</v>
      </c>
      <c r="U41" s="14">
        <f t="shared" si="7"/>
        <v>7744.2469281192271</v>
      </c>
      <c r="V41" s="14">
        <f t="shared" si="7"/>
        <v>7950.7278767303778</v>
      </c>
      <c r="W41" s="14">
        <f t="shared" si="7"/>
        <v>8015.3596304824905</v>
      </c>
      <c r="X41" s="14">
        <f t="shared" si="7"/>
        <v>7190.4872155612084</v>
      </c>
      <c r="Y41" s="14">
        <f t="shared" si="7"/>
        <v>7146.9239648799903</v>
      </c>
      <c r="Z41" s="14">
        <f t="shared" si="7"/>
        <v>7650.7452296560768</v>
      </c>
      <c r="AA41" s="14">
        <f t="shared" si="7"/>
        <v>7572.9049368562764</v>
      </c>
      <c r="AB41" s="14">
        <f t="shared" si="7"/>
        <v>7484.5610084095961</v>
      </c>
      <c r="AC41" s="14">
        <f t="shared" si="7"/>
        <v>7559.9387105938949</v>
      </c>
      <c r="AD41" s="14">
        <f t="shared" si="7"/>
        <v>8164.4961583993936</v>
      </c>
      <c r="AE41" s="14">
        <f t="shared" si="7"/>
        <v>8405.2192412816075</v>
      </c>
      <c r="AF41" s="14">
        <f t="shared" si="7"/>
        <v>8191.4366072115872</v>
      </c>
      <c r="AG41" s="14">
        <f t="shared" si="7"/>
        <v>7989.7895466005866</v>
      </c>
      <c r="AH41" s="14">
        <f t="shared" si="7"/>
        <v>7933.4379299801585</v>
      </c>
      <c r="AI41" s="14">
        <f t="shared" si="7"/>
        <v>7717.8349362307181</v>
      </c>
      <c r="AJ41" s="14">
        <f t="shared" si="7"/>
        <v>7844.5428901711193</v>
      </c>
    </row>
    <row r="42" spans="1:36" s="14" customFormat="1">
      <c r="A42" s="144"/>
      <c r="D42" s="14" t="str">
        <f>D26</f>
        <v>International Aviation</v>
      </c>
      <c r="E42" s="14">
        <f t="shared" ref="E42:AJ42" si="8">E26</f>
        <v>674.58457305730383</v>
      </c>
      <c r="F42" s="14">
        <f t="shared" si="8"/>
        <v>477.96713387611754</v>
      </c>
      <c r="G42" s="14">
        <f t="shared" si="8"/>
        <v>547.77956237155831</v>
      </c>
      <c r="H42" s="14">
        <f t="shared" si="8"/>
        <v>446.73420724063249</v>
      </c>
      <c r="I42" s="14">
        <f t="shared" si="8"/>
        <v>548.37955686103498</v>
      </c>
      <c r="J42" s="14">
        <f t="shared" si="8"/>
        <v>583.48574608791432</v>
      </c>
      <c r="K42" s="14">
        <f t="shared" si="8"/>
        <v>421.64782774866524</v>
      </c>
      <c r="L42" s="14">
        <f t="shared" si="8"/>
        <v>390.11436093444195</v>
      </c>
      <c r="M42" s="14">
        <f t="shared" si="8"/>
        <v>364.82787347731556</v>
      </c>
      <c r="N42" s="14">
        <f t="shared" si="8"/>
        <v>421.84701966582423</v>
      </c>
      <c r="O42" s="14">
        <f t="shared" si="8"/>
        <v>498.00588002611454</v>
      </c>
      <c r="P42" s="14">
        <f t="shared" si="8"/>
        <v>501.37872163743845</v>
      </c>
      <c r="Q42" s="14">
        <f t="shared" si="8"/>
        <v>517.24513687912963</v>
      </c>
      <c r="R42" s="14">
        <f t="shared" si="8"/>
        <v>625.13676052262917</v>
      </c>
      <c r="S42" s="14">
        <f t="shared" si="8"/>
        <v>894.86581963137758</v>
      </c>
      <c r="T42" s="14">
        <f t="shared" si="8"/>
        <v>977.37103601636977</v>
      </c>
      <c r="U42" s="14">
        <f t="shared" si="8"/>
        <v>1031.3190710068236</v>
      </c>
      <c r="V42" s="14">
        <f t="shared" si="8"/>
        <v>1059.8788513937359</v>
      </c>
      <c r="W42" s="14">
        <f t="shared" si="8"/>
        <v>1091.611675190735</v>
      </c>
      <c r="X42" s="14">
        <f t="shared" si="8"/>
        <v>1044.0123920095091</v>
      </c>
      <c r="Y42" s="14">
        <f t="shared" si="8"/>
        <v>961.50685408880588</v>
      </c>
      <c r="Z42" s="14">
        <f t="shared" si="8"/>
        <v>951.98714103570512</v>
      </c>
      <c r="AA42" s="14">
        <f t="shared" si="8"/>
        <v>901.21438849679544</v>
      </c>
      <c r="AB42" s="14">
        <f t="shared" si="8"/>
        <v>869.48149050825339</v>
      </c>
      <c r="AC42" s="14">
        <f t="shared" si="8"/>
        <v>898.0410528847566</v>
      </c>
      <c r="AD42" s="14">
        <f t="shared" si="8"/>
        <v>904.3876387794179</v>
      </c>
      <c r="AE42" s="14">
        <f t="shared" si="8"/>
        <v>971.02674372118167</v>
      </c>
      <c r="AF42" s="14">
        <f t="shared" si="8"/>
        <v>1088.4385371535202</v>
      </c>
      <c r="AG42" s="14">
        <f t="shared" si="8"/>
        <v>1256.6229206214034</v>
      </c>
      <c r="AH42" s="14">
        <f t="shared" si="8"/>
        <v>1285.182530834481</v>
      </c>
      <c r="AI42" s="14">
        <f t="shared" si="8"/>
        <v>349.06192355293376</v>
      </c>
      <c r="AJ42" s="14">
        <f t="shared" si="8"/>
        <v>377.62153498789337</v>
      </c>
    </row>
    <row r="43" spans="1:36" s="14" customFormat="1">
      <c r="A43" s="144"/>
      <c r="D43" s="14" t="str">
        <f>D31</f>
        <v>Other combustion</v>
      </c>
      <c r="E43" s="14">
        <f t="shared" ref="E43:AJ43" si="9">E31</f>
        <v>5992.3220603648633</v>
      </c>
      <c r="F43" s="14">
        <f t="shared" si="9"/>
        <v>5596.5532499022329</v>
      </c>
      <c r="G43" s="14">
        <f t="shared" si="9"/>
        <v>4321.9694769778407</v>
      </c>
      <c r="H43" s="14">
        <f t="shared" si="9"/>
        <v>4603.7902818963967</v>
      </c>
      <c r="I43" s="14">
        <f t="shared" si="9"/>
        <v>4478.958487956008</v>
      </c>
      <c r="J43" s="14">
        <f t="shared" si="9"/>
        <v>4228.5928444403899</v>
      </c>
      <c r="K43" s="14">
        <f t="shared" si="9"/>
        <v>3776.5111047985456</v>
      </c>
      <c r="L43" s="14">
        <f t="shared" si="9"/>
        <v>3506.6577732250871</v>
      </c>
      <c r="M43" s="14">
        <f t="shared" si="9"/>
        <v>3210.7421524429583</v>
      </c>
      <c r="N43" s="14">
        <f t="shared" si="9"/>
        <v>3117.8769572150086</v>
      </c>
      <c r="O43" s="14">
        <f t="shared" si="9"/>
        <v>3169.6066502295616</v>
      </c>
      <c r="P43" s="14">
        <f t="shared" si="9"/>
        <v>2901.2774476696491</v>
      </c>
      <c r="Q43" s="14">
        <f t="shared" si="9"/>
        <v>2835.2863999623919</v>
      </c>
      <c r="R43" s="14">
        <f t="shared" si="9"/>
        <v>2754.0791933243872</v>
      </c>
      <c r="S43" s="14">
        <f t="shared" si="9"/>
        <v>2697.1445954985911</v>
      </c>
      <c r="T43" s="14">
        <f t="shared" si="9"/>
        <v>2721.1868949423188</v>
      </c>
      <c r="U43" s="14">
        <f t="shared" si="9"/>
        <v>2728.4696890708374</v>
      </c>
      <c r="V43" s="14">
        <f t="shared" si="9"/>
        <v>2697.8490866764082</v>
      </c>
      <c r="W43" s="14">
        <f t="shared" si="9"/>
        <v>2711.9063021210404</v>
      </c>
      <c r="X43" s="14">
        <f t="shared" si="9"/>
        <v>2572.3992281628962</v>
      </c>
      <c r="Y43" s="14">
        <f t="shared" si="9"/>
        <v>2566.7032034465433</v>
      </c>
      <c r="Z43" s="14">
        <f t="shared" si="9"/>
        <v>2589.7994920953274</v>
      </c>
      <c r="AA43" s="14">
        <f t="shared" si="9"/>
        <v>2460.8144786308972</v>
      </c>
      <c r="AB43" s="14">
        <f t="shared" si="9"/>
        <v>2392.2708576360478</v>
      </c>
      <c r="AC43" s="14">
        <f t="shared" si="9"/>
        <v>2407.3644709820665</v>
      </c>
      <c r="AD43" s="14">
        <f t="shared" si="9"/>
        <v>2393.8047432114708</v>
      </c>
      <c r="AE43" s="14">
        <f t="shared" si="9"/>
        <v>2405.2568183189833</v>
      </c>
      <c r="AF43" s="14">
        <f t="shared" si="9"/>
        <v>2414.9939165554288</v>
      </c>
      <c r="AG43" s="14">
        <f t="shared" si="9"/>
        <v>2248.9997130246388</v>
      </c>
      <c r="AH43" s="14">
        <f t="shared" si="9"/>
        <v>2223.7588608640522</v>
      </c>
      <c r="AI43" s="14">
        <f t="shared" si="9"/>
        <v>2204.8882955528029</v>
      </c>
      <c r="AJ43" s="14">
        <f t="shared" si="9"/>
        <v>2200.4501223101906</v>
      </c>
    </row>
    <row r="44" spans="1:36" s="14" customFormat="1">
      <c r="A44" s="144"/>
      <c r="D44" s="14" t="str">
        <f>D25</f>
        <v>Waste</v>
      </c>
      <c r="E44" s="14">
        <f t="shared" ref="E44:AJ44" si="10">E25</f>
        <v>3319.4224530172005</v>
      </c>
      <c r="F44" s="14">
        <f t="shared" si="10"/>
        <v>3482.8552178648461</v>
      </c>
      <c r="G44" s="14">
        <f t="shared" si="10"/>
        <v>3468.8021151632511</v>
      </c>
      <c r="H44" s="14">
        <f t="shared" si="10"/>
        <v>3542.8470896689032</v>
      </c>
      <c r="I44" s="14">
        <f t="shared" si="10"/>
        <v>3689.5931343168563</v>
      </c>
      <c r="J44" s="14">
        <f t="shared" si="10"/>
        <v>3671.066725874779</v>
      </c>
      <c r="K44" s="14">
        <f t="shared" si="10"/>
        <v>3698.7601053904436</v>
      </c>
      <c r="L44" s="14">
        <f t="shared" si="10"/>
        <v>3815.7229681232529</v>
      </c>
      <c r="M44" s="14">
        <f t="shared" si="10"/>
        <v>3934.4387441754952</v>
      </c>
      <c r="N44" s="14">
        <f t="shared" si="10"/>
        <v>3933.2068896052538</v>
      </c>
      <c r="O44" s="14">
        <f t="shared" si="10"/>
        <v>3979.7997327790017</v>
      </c>
      <c r="P44" s="14">
        <f t="shared" si="10"/>
        <v>4118.0303289396315</v>
      </c>
      <c r="Q44" s="14">
        <f t="shared" si="10"/>
        <v>4230.66913328584</v>
      </c>
      <c r="R44" s="14">
        <f t="shared" si="10"/>
        <v>4378.883291576205</v>
      </c>
      <c r="S44" s="14">
        <f t="shared" si="10"/>
        <v>4315.4128734313972</v>
      </c>
      <c r="T44" s="14">
        <f t="shared" si="10"/>
        <v>4362.3718285459463</v>
      </c>
      <c r="U44" s="14">
        <f t="shared" si="10"/>
        <v>4425.410510377932</v>
      </c>
      <c r="V44" s="14">
        <f t="shared" si="10"/>
        <v>4340.8614768768211</v>
      </c>
      <c r="W44" s="14">
        <f t="shared" si="10"/>
        <v>4546.6216543550809</v>
      </c>
      <c r="X44" s="14">
        <f t="shared" si="10"/>
        <v>4658.7667023267368</v>
      </c>
      <c r="Y44" s="14">
        <f t="shared" si="10"/>
        <v>4922.2453675038987</v>
      </c>
      <c r="Z44" s="14">
        <f t="shared" si="10"/>
        <v>4971.9536870764105</v>
      </c>
      <c r="AA44" s="14">
        <f t="shared" si="10"/>
        <v>5145.5181872045669</v>
      </c>
      <c r="AB44" s="14">
        <f t="shared" si="10"/>
        <v>5431.5727070584662</v>
      </c>
      <c r="AC44" s="14">
        <f t="shared" si="10"/>
        <v>5425.5164604116217</v>
      </c>
      <c r="AD44" s="14">
        <f t="shared" si="10"/>
        <v>5512.0805354384947</v>
      </c>
      <c r="AE44" s="14">
        <f t="shared" si="10"/>
        <v>5545.2440422686541</v>
      </c>
      <c r="AF44" s="14">
        <f t="shared" si="10"/>
        <v>5579.5423572376822</v>
      </c>
      <c r="AG44" s="14">
        <f t="shared" si="10"/>
        <v>5630.5035802476068</v>
      </c>
      <c r="AH44" s="14">
        <f t="shared" si="10"/>
        <v>5669.2735509898203</v>
      </c>
      <c r="AI44" s="14">
        <f t="shared" si="10"/>
        <v>5675.7247800435507</v>
      </c>
      <c r="AJ44" s="14">
        <f t="shared" si="10"/>
        <v>5702.1074783529275</v>
      </c>
    </row>
    <row r="45" spans="1:36" s="59" customFormat="1" ht="15" thickBot="1">
      <c r="A45" s="38"/>
      <c r="C45" s="71"/>
    </row>
  </sheetData>
  <mergeCells count="3">
    <mergeCell ref="C22:C31"/>
    <mergeCell ref="B22:B31"/>
    <mergeCell ref="A22:A31"/>
  </mergeCells>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269BBE-8634-45C8-A179-303CF624EEE9}">
  <dimension ref="A1:AJ45"/>
  <sheetViews>
    <sheetView zoomScale="79" zoomScaleNormal="79" workbookViewId="0">
      <selection activeCell="I10" sqref="I10"/>
    </sheetView>
  </sheetViews>
  <sheetFormatPr defaultRowHeight="14.4"/>
  <cols>
    <col min="1" max="1" width="35.5546875" bestFit="1" customWidth="1"/>
    <col min="2" max="2" width="24.33203125" bestFit="1" customWidth="1"/>
    <col min="3" max="3" width="36.6640625" style="32" customWidth="1"/>
    <col min="4" max="4" width="21.6640625" customWidth="1"/>
    <col min="5" max="5" width="17.44140625" bestFit="1" customWidth="1"/>
  </cols>
  <sheetData>
    <row r="1" spans="1:5">
      <c r="B1">
        <v>1000</v>
      </c>
    </row>
    <row r="3" spans="1:5" ht="15" thickBot="1">
      <c r="B3" t="s">
        <v>167</v>
      </c>
    </row>
    <row r="4" spans="1:5" ht="15" thickBot="1">
      <c r="A4" s="15" t="s">
        <v>184</v>
      </c>
      <c r="B4" s="67">
        <v>2019</v>
      </c>
      <c r="C4" s="140" t="s">
        <v>246</v>
      </c>
      <c r="D4" s="62" t="s">
        <v>247</v>
      </c>
      <c r="E4" s="67" t="s">
        <v>248</v>
      </c>
    </row>
    <row r="5" spans="1:5">
      <c r="A5" s="16" t="s">
        <v>245</v>
      </c>
      <c r="B5" s="136">
        <f t="shared" ref="B5:B6" si="0">AH35/$B$1</f>
        <v>3.8330384819059775</v>
      </c>
      <c r="C5" s="138">
        <f t="shared" ref="C5:C15" si="1">B5/$B$16</f>
        <v>7.1398880953024282E-2</v>
      </c>
      <c r="D5" s="105">
        <v>0.1</v>
      </c>
      <c r="E5" s="105">
        <v>1</v>
      </c>
    </row>
    <row r="6" spans="1:5">
      <c r="A6" s="16" t="s">
        <v>249</v>
      </c>
      <c r="B6" s="136">
        <f t="shared" si="0"/>
        <v>1.8253461508656215</v>
      </c>
      <c r="C6" s="138">
        <f t="shared" si="1"/>
        <v>3.4001138558595996E-2</v>
      </c>
      <c r="D6" s="105">
        <v>0.1</v>
      </c>
      <c r="E6" s="105">
        <v>1</v>
      </c>
    </row>
    <row r="7" spans="1:5">
      <c r="A7" s="16" t="s">
        <v>250</v>
      </c>
      <c r="B7" s="136">
        <f>AH37/$B$1</f>
        <v>2.2396143403906588</v>
      </c>
      <c r="C7" s="138">
        <f t="shared" si="1"/>
        <v>4.1717806493485929E-2</v>
      </c>
      <c r="D7" s="105">
        <v>0.1</v>
      </c>
      <c r="E7" s="105">
        <v>1</v>
      </c>
    </row>
    <row r="8" spans="1:5">
      <c r="A8" s="16" t="s">
        <v>251</v>
      </c>
      <c r="B8" s="136">
        <f t="shared" ref="B8:B15" si="2">AH38/$B$1</f>
        <v>13.019138007893245</v>
      </c>
      <c r="C8" s="138">
        <f t="shared" si="1"/>
        <v>0.24251044937966393</v>
      </c>
      <c r="D8" s="105">
        <v>0.1</v>
      </c>
      <c r="E8" s="105">
        <v>1</v>
      </c>
    </row>
    <row r="9" spans="1:5">
      <c r="A9" s="16" t="s">
        <v>252</v>
      </c>
      <c r="B9" s="136">
        <f t="shared" si="2"/>
        <v>9.0039518566530496</v>
      </c>
      <c r="C9" s="138">
        <f t="shared" si="1"/>
        <v>0.16771866229745364</v>
      </c>
      <c r="D9" s="105">
        <v>0.1</v>
      </c>
      <c r="E9" s="105">
        <v>1</v>
      </c>
    </row>
    <row r="10" spans="1:5">
      <c r="A10" s="16" t="s">
        <v>253</v>
      </c>
      <c r="B10" s="136">
        <f t="shared" si="2"/>
        <v>2.6627234423434714</v>
      </c>
      <c r="C10" s="138">
        <f t="shared" si="1"/>
        <v>4.9599156118091889E-2</v>
      </c>
      <c r="D10" s="105">
        <v>0.1</v>
      </c>
      <c r="E10" s="105">
        <v>1</v>
      </c>
    </row>
    <row r="11" spans="1:5">
      <c r="A11" s="16" t="s">
        <v>254</v>
      </c>
      <c r="B11" s="136">
        <f t="shared" si="2"/>
        <v>12.079112054271222</v>
      </c>
      <c r="C11" s="138">
        <f t="shared" si="1"/>
        <v>0.22500037180746119</v>
      </c>
      <c r="D11" s="105">
        <v>0.1</v>
      </c>
      <c r="E11" s="105">
        <v>1</v>
      </c>
    </row>
    <row r="12" spans="1:5">
      <c r="A12" s="16" t="s">
        <v>255</v>
      </c>
      <c r="B12" s="136">
        <f t="shared" si="2"/>
        <v>3.1275715269455162</v>
      </c>
      <c r="C12" s="138">
        <f t="shared" si="1"/>
        <v>5.8257987280475425E-2</v>
      </c>
      <c r="D12" s="105">
        <v>0.1</v>
      </c>
      <c r="E12" s="105">
        <v>1</v>
      </c>
    </row>
    <row r="13" spans="1:5">
      <c r="A13" s="16" t="s">
        <v>256</v>
      </c>
      <c r="B13" s="136">
        <f t="shared" si="2"/>
        <v>1.8018404825866408</v>
      </c>
      <c r="C13" s="138">
        <f t="shared" si="1"/>
        <v>3.3563293121067886E-2</v>
      </c>
      <c r="D13" s="105">
        <v>0.1</v>
      </c>
      <c r="E13" s="105">
        <v>1</v>
      </c>
    </row>
    <row r="14" spans="1:5">
      <c r="A14" s="16" t="s">
        <v>257</v>
      </c>
      <c r="B14" s="136">
        <f t="shared" si="2"/>
        <v>1.1391449841449561</v>
      </c>
      <c r="C14" s="138">
        <f t="shared" si="1"/>
        <v>2.1219113112257954E-2</v>
      </c>
      <c r="D14" s="105">
        <v>0.1</v>
      </c>
      <c r="E14" s="105">
        <v>1</v>
      </c>
    </row>
    <row r="15" spans="1:5" ht="12" customHeight="1">
      <c r="A15" s="16" t="s">
        <v>258</v>
      </c>
      <c r="B15" s="136">
        <f t="shared" si="2"/>
        <v>2.9533724224087314</v>
      </c>
      <c r="C15" s="138">
        <f t="shared" si="1"/>
        <v>5.50131408784219E-2</v>
      </c>
      <c r="D15" s="105">
        <v>0.1</v>
      </c>
      <c r="E15" s="105">
        <v>1</v>
      </c>
    </row>
    <row r="16" spans="1:5" hidden="1">
      <c r="A16" s="16" t="s">
        <v>259</v>
      </c>
      <c r="B16" s="136">
        <f>SUM(B5:B15)</f>
        <v>53.68485375040909</v>
      </c>
      <c r="C16" s="138">
        <f>B16/$B$16</f>
        <v>1</v>
      </c>
      <c r="D16" s="105"/>
      <c r="E16" s="105">
        <v>1</v>
      </c>
    </row>
    <row r="17" spans="1:36" ht="15" thickBot="1">
      <c r="A17" s="17"/>
      <c r="B17" s="57"/>
      <c r="C17" s="139">
        <f>SUM(C5:C15)</f>
        <v>1</v>
      </c>
      <c r="D17" s="57"/>
      <c r="E17" s="57"/>
    </row>
    <row r="19" spans="1:36">
      <c r="H19" s="35"/>
    </row>
    <row r="20" spans="1:36" ht="15" thickBot="1">
      <c r="H20" s="35"/>
    </row>
    <row r="21" spans="1:36" s="98" customFormat="1">
      <c r="A21" s="89"/>
      <c r="B21" s="90"/>
      <c r="C21" s="90"/>
      <c r="D21" s="90"/>
      <c r="E21" s="91" t="s">
        <v>633</v>
      </c>
      <c r="F21" s="91" t="s">
        <v>634</v>
      </c>
      <c r="G21" s="91" t="s">
        <v>635</v>
      </c>
      <c r="H21" s="91" t="s">
        <v>636</v>
      </c>
      <c r="I21" s="91" t="s">
        <v>637</v>
      </c>
      <c r="J21" s="91" t="s">
        <v>638</v>
      </c>
      <c r="K21" s="91" t="s">
        <v>639</v>
      </c>
      <c r="L21" s="91" t="s">
        <v>640</v>
      </c>
      <c r="M21" s="91" t="s">
        <v>641</v>
      </c>
      <c r="N21" s="91" t="s">
        <v>642</v>
      </c>
      <c r="O21" s="91" t="s">
        <v>643</v>
      </c>
      <c r="P21" s="91" t="s">
        <v>644</v>
      </c>
      <c r="Q21" s="91" t="s">
        <v>645</v>
      </c>
      <c r="R21" s="91" t="s">
        <v>646</v>
      </c>
      <c r="S21" s="91" t="s">
        <v>647</v>
      </c>
      <c r="T21" s="91" t="s">
        <v>648</v>
      </c>
      <c r="U21" s="91" t="s">
        <v>649</v>
      </c>
      <c r="V21" s="91" t="s">
        <v>650</v>
      </c>
      <c r="W21" s="91" t="s">
        <v>651</v>
      </c>
      <c r="X21" s="91" t="s">
        <v>652</v>
      </c>
      <c r="Y21" s="91" t="s">
        <v>43</v>
      </c>
      <c r="Z21" s="91" t="s">
        <v>44</v>
      </c>
      <c r="AA21" s="91" t="s">
        <v>45</v>
      </c>
      <c r="AB21" s="91" t="s">
        <v>46</v>
      </c>
      <c r="AC21" s="91" t="s">
        <v>47</v>
      </c>
      <c r="AD21" s="91" t="s">
        <v>48</v>
      </c>
      <c r="AE21" s="91" t="s">
        <v>49</v>
      </c>
      <c r="AF21" s="91" t="s">
        <v>50</v>
      </c>
      <c r="AG21" s="91" t="s">
        <v>51</v>
      </c>
      <c r="AH21" s="91" t="s">
        <v>52</v>
      </c>
      <c r="AI21" s="91" t="s">
        <v>653</v>
      </c>
      <c r="AJ21" s="91" t="s">
        <v>654</v>
      </c>
    </row>
    <row r="22" spans="1:36" s="99" customFormat="1" ht="14.4" customHeight="1">
      <c r="A22" s="167" t="s">
        <v>655</v>
      </c>
      <c r="B22" s="166" t="s">
        <v>656</v>
      </c>
      <c r="C22" s="166" t="s">
        <v>16</v>
      </c>
      <c r="D22" s="84" t="s">
        <v>657</v>
      </c>
      <c r="E22" s="85">
        <v>13896.175784093108</v>
      </c>
      <c r="F22" s="85">
        <v>13766.916183348507</v>
      </c>
      <c r="G22" s="85">
        <v>13622.906989706375</v>
      </c>
      <c r="H22" s="85">
        <v>13599.266181112465</v>
      </c>
      <c r="I22" s="85">
        <v>13414.483790077886</v>
      </c>
      <c r="J22" s="85">
        <v>13453.490859939491</v>
      </c>
      <c r="K22" s="85">
        <v>13063.313241851183</v>
      </c>
      <c r="L22" s="85">
        <v>13097.969196240321</v>
      </c>
      <c r="M22" s="85">
        <v>13098.107026424632</v>
      </c>
      <c r="N22" s="85">
        <v>12697.467567894118</v>
      </c>
      <c r="O22" s="85">
        <v>12674.075082030706</v>
      </c>
      <c r="P22" s="85">
        <v>12741.138304594091</v>
      </c>
      <c r="Q22" s="85">
        <v>12824.099396834647</v>
      </c>
      <c r="R22" s="85">
        <v>12664.630180568187</v>
      </c>
      <c r="S22" s="85">
        <v>12631.614263567759</v>
      </c>
      <c r="T22" s="85">
        <v>12432.021827172017</v>
      </c>
      <c r="U22" s="85">
        <v>12137.114870004429</v>
      </c>
      <c r="V22" s="85">
        <v>12342.724616474545</v>
      </c>
      <c r="W22" s="85">
        <v>12329.565265062238</v>
      </c>
      <c r="X22" s="85">
        <v>12162.655062508855</v>
      </c>
      <c r="Y22" s="85">
        <v>12084.938471989644</v>
      </c>
      <c r="Z22" s="85">
        <v>12075.382350401047</v>
      </c>
      <c r="AA22" s="85">
        <v>12061.249058681738</v>
      </c>
      <c r="AB22" s="85">
        <v>12056.278732625422</v>
      </c>
      <c r="AC22" s="85">
        <v>12192.658604108981</v>
      </c>
      <c r="AD22" s="85">
        <v>12029.431053019118</v>
      </c>
      <c r="AE22" s="85">
        <v>12235.95071570598</v>
      </c>
      <c r="AF22" s="85">
        <v>12282.336302788921</v>
      </c>
      <c r="AG22" s="85">
        <v>12146.27505597199</v>
      </c>
      <c r="AH22" s="85">
        <v>12079.112054271223</v>
      </c>
      <c r="AI22" s="85">
        <v>12388.78172287722</v>
      </c>
      <c r="AJ22" s="85">
        <v>12074.393020948528</v>
      </c>
    </row>
    <row r="23" spans="1:36" s="99" customFormat="1">
      <c r="A23" s="167"/>
      <c r="B23" s="166"/>
      <c r="C23" s="166"/>
      <c r="D23" s="84" t="s">
        <v>620</v>
      </c>
      <c r="E23" s="85">
        <v>10752.490745372466</v>
      </c>
      <c r="F23" s="85">
        <v>11260.023931450902</v>
      </c>
      <c r="G23" s="85">
        <v>11456.055370129243</v>
      </c>
      <c r="H23" s="85">
        <v>11501.886593283953</v>
      </c>
      <c r="I23" s="85">
        <v>11924.536232780762</v>
      </c>
      <c r="J23" s="85">
        <v>12053.186364957874</v>
      </c>
      <c r="K23" s="85">
        <v>12311.668334004566</v>
      </c>
      <c r="L23" s="85">
        <v>12507.379237479139</v>
      </c>
      <c r="M23" s="85">
        <v>12508.510345265644</v>
      </c>
      <c r="N23" s="85">
        <v>12531.175946691921</v>
      </c>
      <c r="O23" s="85">
        <v>12391.779085605171</v>
      </c>
      <c r="P23" s="85">
        <v>12441.955311829259</v>
      </c>
      <c r="Q23" s="85">
        <v>12600.218990026075</v>
      </c>
      <c r="R23" s="85">
        <v>13064.304362257075</v>
      </c>
      <c r="S23" s="85">
        <v>13287.957102446486</v>
      </c>
      <c r="T23" s="85">
        <v>13500.998135594726</v>
      </c>
      <c r="U23" s="85">
        <v>13825.943899849795</v>
      </c>
      <c r="V23" s="85">
        <v>14379.093182109244</v>
      </c>
      <c r="W23" s="85">
        <v>14206.091676869552</v>
      </c>
      <c r="X23" s="85">
        <v>13435.197821887783</v>
      </c>
      <c r="Y23" s="85">
        <v>13312.805882243298</v>
      </c>
      <c r="Z23" s="85">
        <v>13005.809983267845</v>
      </c>
      <c r="AA23" s="85">
        <v>12432.423365835342</v>
      </c>
      <c r="AB23" s="85">
        <v>12228.826255375405</v>
      </c>
      <c r="AC23" s="85">
        <v>12337.826167886937</v>
      </c>
      <c r="AD23" s="85">
        <v>12520.38508639262</v>
      </c>
      <c r="AE23" s="85">
        <v>12789.570128535059</v>
      </c>
      <c r="AF23" s="85">
        <v>12974.688705040227</v>
      </c>
      <c r="AG23" s="85">
        <v>13222.846930846164</v>
      </c>
      <c r="AH23" s="85">
        <v>13019.138007893245</v>
      </c>
      <c r="AI23" s="85">
        <v>11939.30369012739</v>
      </c>
      <c r="AJ23" s="85">
        <v>12202.061867321336</v>
      </c>
    </row>
    <row r="24" spans="1:36" s="99" customFormat="1">
      <c r="A24" s="167"/>
      <c r="B24" s="166"/>
      <c r="C24" s="166"/>
      <c r="D24" s="84" t="s">
        <v>658</v>
      </c>
      <c r="E24" s="85">
        <v>7853.4227828613803</v>
      </c>
      <c r="F24" s="85">
        <v>8438.4000550254968</v>
      </c>
      <c r="G24" s="85">
        <v>8355.0840642141484</v>
      </c>
      <c r="H24" s="85">
        <v>8342.1025240297095</v>
      </c>
      <c r="I24" s="85">
        <v>8603.9005208265062</v>
      </c>
      <c r="J24" s="85">
        <v>8970.6357405109466</v>
      </c>
      <c r="K24" s="85">
        <v>9224.5901528670074</v>
      </c>
      <c r="L24" s="85">
        <v>9262.8697669172234</v>
      </c>
      <c r="M24" s="85">
        <v>9366.6233934438933</v>
      </c>
      <c r="N24" s="85">
        <v>9688.4731809547447</v>
      </c>
      <c r="O24" s="85">
        <v>9604.7932066122412</v>
      </c>
      <c r="P24" s="85">
        <v>9575.0429266910505</v>
      </c>
      <c r="Q24" s="85">
        <v>9154.1824905553367</v>
      </c>
      <c r="R24" s="85">
        <v>9118.4991295989348</v>
      </c>
      <c r="S24" s="85">
        <v>9073.4962123629812</v>
      </c>
      <c r="T24" s="85">
        <v>8304.4398654587603</v>
      </c>
      <c r="U24" s="85">
        <v>8493.4544013950999</v>
      </c>
      <c r="V24" s="85">
        <v>8266.382777977642</v>
      </c>
      <c r="W24" s="85">
        <v>7435.0498643678493</v>
      </c>
      <c r="X24" s="85">
        <v>6185.8250526362162</v>
      </c>
      <c r="Y24" s="85">
        <v>6417.164187589794</v>
      </c>
      <c r="Z24" s="85">
        <v>6449.452450413839</v>
      </c>
      <c r="AA24" s="85">
        <v>6177.2714559300093</v>
      </c>
      <c r="AB24" s="85">
        <v>5961.8717223744698</v>
      </c>
      <c r="AC24" s="85">
        <v>5908.2164342524229</v>
      </c>
      <c r="AD24" s="85">
        <v>5701.6973845393513</v>
      </c>
      <c r="AE24" s="85">
        <v>6000.8562554024629</v>
      </c>
      <c r="AF24" s="85">
        <v>6067.1794499964153</v>
      </c>
      <c r="AG24" s="85">
        <v>6093.983057114835</v>
      </c>
      <c r="AH24" s="85">
        <v>5658.3846327715992</v>
      </c>
      <c r="AI24" s="85">
        <v>5630.9870827840623</v>
      </c>
      <c r="AJ24" s="85">
        <v>5662.6989551978741</v>
      </c>
    </row>
    <row r="25" spans="1:36" s="99" customFormat="1">
      <c r="A25" s="167"/>
      <c r="B25" s="166"/>
      <c r="C25" s="166"/>
      <c r="D25" s="84" t="s">
        <v>626</v>
      </c>
      <c r="E25" s="85">
        <v>1974.8659126436519</v>
      </c>
      <c r="F25" s="85">
        <v>1951.7818806672419</v>
      </c>
      <c r="G25" s="85">
        <v>1929.8034324200232</v>
      </c>
      <c r="H25" s="85">
        <v>1829.093920361217</v>
      </c>
      <c r="I25" s="85">
        <v>1753.7819410098832</v>
      </c>
      <c r="J25" s="85">
        <v>1642.8789275619688</v>
      </c>
      <c r="K25" s="85">
        <v>1567.0249350416123</v>
      </c>
      <c r="L25" s="85">
        <v>1479.5364855607586</v>
      </c>
      <c r="M25" s="85">
        <v>1383.2618502549876</v>
      </c>
      <c r="N25" s="85">
        <v>1385.5919853852702</v>
      </c>
      <c r="O25" s="85">
        <v>1393.6692130955657</v>
      </c>
      <c r="P25" s="85">
        <v>1377.2973244778325</v>
      </c>
      <c r="Q25" s="85">
        <v>1334.0855331705125</v>
      </c>
      <c r="R25" s="85">
        <v>1333.8640895865842</v>
      </c>
      <c r="S25" s="85">
        <v>1161.4997935505342</v>
      </c>
      <c r="T25" s="85">
        <v>1170.5773612312812</v>
      </c>
      <c r="U25" s="85">
        <v>1215.6733371344478</v>
      </c>
      <c r="V25" s="85">
        <v>1198.4765510434868</v>
      </c>
      <c r="W25" s="85">
        <v>1204.1787385243529</v>
      </c>
      <c r="X25" s="85">
        <v>1118.2898564627715</v>
      </c>
      <c r="Y25" s="85">
        <v>1053.214967676709</v>
      </c>
      <c r="Z25" s="85">
        <v>1062.7016592329014</v>
      </c>
      <c r="AA25" s="85">
        <v>1033.7003777758021</v>
      </c>
      <c r="AB25" s="85">
        <v>1030.45798613431</v>
      </c>
      <c r="AC25" s="85">
        <v>1049.0087842696503</v>
      </c>
      <c r="AD25" s="85">
        <v>1050.059657811152</v>
      </c>
      <c r="AE25" s="85">
        <v>1082.1259953562071</v>
      </c>
      <c r="AF25" s="85">
        <v>1104.839446426867</v>
      </c>
      <c r="AG25" s="85">
        <v>1122.4276367415189</v>
      </c>
      <c r="AH25" s="85">
        <v>1139.1449841449562</v>
      </c>
      <c r="AI25" s="85">
        <v>1184.0069191412797</v>
      </c>
      <c r="AJ25" s="85">
        <v>1234.4381034245907</v>
      </c>
    </row>
    <row r="26" spans="1:36" s="99" customFormat="1">
      <c r="A26" s="167"/>
      <c r="B26" s="166"/>
      <c r="C26" s="166"/>
      <c r="D26" s="84" t="s">
        <v>659</v>
      </c>
      <c r="E26" s="85">
        <v>1768.7617093504484</v>
      </c>
      <c r="F26" s="85">
        <v>1632.4620384899115</v>
      </c>
      <c r="G26" s="85">
        <v>1691.918408542597</v>
      </c>
      <c r="H26" s="85">
        <v>1659.039689893315</v>
      </c>
      <c r="I26" s="85">
        <v>1818.2791148409906</v>
      </c>
      <c r="J26" s="85">
        <v>1864.0143586121558</v>
      </c>
      <c r="K26" s="85">
        <v>1958.1737467337762</v>
      </c>
      <c r="L26" s="85">
        <v>2001.1731384887489</v>
      </c>
      <c r="M26" s="85">
        <v>2155.6980265558564</v>
      </c>
      <c r="N26" s="85">
        <v>2288.1440267112553</v>
      </c>
      <c r="O26" s="85">
        <v>2348.7270100426608</v>
      </c>
      <c r="P26" s="85">
        <v>2380.1330618249785</v>
      </c>
      <c r="Q26" s="85">
        <v>2059.1066458503797</v>
      </c>
      <c r="R26" s="85">
        <v>2139.4459296173404</v>
      </c>
      <c r="S26" s="85">
        <v>2450.7986275149151</v>
      </c>
      <c r="T26" s="85">
        <v>2570.8739154389586</v>
      </c>
      <c r="U26" s="85">
        <v>2580.1625518872452</v>
      </c>
      <c r="V26" s="85">
        <v>2645.7041636505378</v>
      </c>
      <c r="W26" s="85">
        <v>2645.7768790730875</v>
      </c>
      <c r="X26" s="85">
        <v>2311.0714900900343</v>
      </c>
      <c r="Y26" s="85">
        <v>2411.7373259270325</v>
      </c>
      <c r="Z26" s="85">
        <v>2482.9425818153618</v>
      </c>
      <c r="AA26" s="85">
        <v>2509.8602417567026</v>
      </c>
      <c r="AB26" s="85">
        <v>2485.8524869022158</v>
      </c>
      <c r="AC26" s="85">
        <v>2695.8339605116762</v>
      </c>
      <c r="AD26" s="85">
        <v>2640.5724288506558</v>
      </c>
      <c r="AE26" s="85">
        <v>2839.6265951970468</v>
      </c>
      <c r="AF26" s="85">
        <v>2924.3438997250373</v>
      </c>
      <c r="AG26" s="85">
        <v>3060.4450899074395</v>
      </c>
      <c r="AH26" s="85">
        <v>3127.5715269455163</v>
      </c>
      <c r="AI26" s="85">
        <v>985.245476906455</v>
      </c>
      <c r="AJ26" s="85">
        <v>1269.2622618377661</v>
      </c>
    </row>
    <row r="27" spans="1:36" s="99" customFormat="1">
      <c r="A27" s="167"/>
      <c r="B27" s="166"/>
      <c r="C27" s="166"/>
      <c r="D27" s="84" t="s">
        <v>660</v>
      </c>
      <c r="E27" s="85">
        <v>3034.659849552776</v>
      </c>
      <c r="F27" s="85">
        <v>2701.6982674257847</v>
      </c>
      <c r="G27" s="85">
        <v>2826.2438364580444</v>
      </c>
      <c r="H27" s="85">
        <v>4257.7296327764816</v>
      </c>
      <c r="I27" s="85">
        <v>4795.5370779942114</v>
      </c>
      <c r="J27" s="85">
        <v>5025.2154924428523</v>
      </c>
      <c r="K27" s="85">
        <v>4777.5226349479399</v>
      </c>
      <c r="L27" s="85">
        <v>4374.0692373585543</v>
      </c>
      <c r="M27" s="85">
        <v>4384.7107384526271</v>
      </c>
      <c r="N27" s="85">
        <v>4094.8033630337259</v>
      </c>
      <c r="O27" s="85">
        <v>4062.1722015574287</v>
      </c>
      <c r="P27" s="85">
        <v>3340.6491543729653</v>
      </c>
      <c r="Q27" s="85">
        <v>2719.5663219139933</v>
      </c>
      <c r="R27" s="85">
        <v>2882.8043106508021</v>
      </c>
      <c r="S27" s="85">
        <v>2322.1280669293769</v>
      </c>
      <c r="T27" s="85">
        <v>2376.109681691612</v>
      </c>
      <c r="U27" s="85">
        <v>3169.396351565189</v>
      </c>
      <c r="V27" s="85">
        <v>3323.3662958850341</v>
      </c>
      <c r="W27" s="85">
        <v>2844.3888690131835</v>
      </c>
      <c r="X27" s="85">
        <v>1521.7862463861918</v>
      </c>
      <c r="Y27" s="85">
        <v>2102.9072327697977</v>
      </c>
      <c r="Z27" s="85">
        <v>2135.5889932638142</v>
      </c>
      <c r="AA27" s="85">
        <v>1538.1065684480193</v>
      </c>
      <c r="AB27" s="85">
        <v>1905.7444920408113</v>
      </c>
      <c r="AC27" s="85">
        <v>2266.4573283929635</v>
      </c>
      <c r="AD27" s="85">
        <v>2318.6216919841004</v>
      </c>
      <c r="AE27" s="85">
        <v>1992.0511008969881</v>
      </c>
      <c r="AF27" s="85">
        <v>1519.5309289666029</v>
      </c>
      <c r="AG27" s="85">
        <v>1740.9456180206971</v>
      </c>
      <c r="AH27" s="85">
        <v>2239.614340390659</v>
      </c>
      <c r="AI27" s="85">
        <v>1640.3411675945058</v>
      </c>
      <c r="AJ27" s="85">
        <v>1379.7799356226849</v>
      </c>
    </row>
    <row r="28" spans="1:36" s="99" customFormat="1">
      <c r="A28" s="167"/>
      <c r="B28" s="166"/>
      <c r="C28" s="166"/>
      <c r="D28" s="84" t="s">
        <v>661</v>
      </c>
      <c r="E28" s="85">
        <v>26739.018911210675</v>
      </c>
      <c r="F28" s="85">
        <v>36004.969577063959</v>
      </c>
      <c r="G28" s="85">
        <v>31112.538545257386</v>
      </c>
      <c r="H28" s="85">
        <v>32645.240975891564</v>
      </c>
      <c r="I28" s="85">
        <v>36741.181874642512</v>
      </c>
      <c r="J28" s="85">
        <v>33274.718738334508</v>
      </c>
      <c r="K28" s="85">
        <v>45750.432547913384</v>
      </c>
      <c r="L28" s="85">
        <v>36836.362414718606</v>
      </c>
      <c r="M28" s="85">
        <v>33027.133413002703</v>
      </c>
      <c r="N28" s="85">
        <v>30599.470435180414</v>
      </c>
      <c r="O28" s="85">
        <v>27151.91048381876</v>
      </c>
      <c r="P28" s="85">
        <v>28520.012689726173</v>
      </c>
      <c r="Q28" s="85">
        <v>28626.257478497522</v>
      </c>
      <c r="R28" s="85">
        <v>33346.611923287317</v>
      </c>
      <c r="S28" s="85">
        <v>27544.818281731106</v>
      </c>
      <c r="T28" s="85">
        <v>24088.251269456821</v>
      </c>
      <c r="U28" s="85">
        <v>31966.886227411749</v>
      </c>
      <c r="V28" s="85">
        <v>27249.882107606158</v>
      </c>
      <c r="W28" s="85">
        <v>24957.700011865454</v>
      </c>
      <c r="X28" s="85">
        <v>24704.476640709097</v>
      </c>
      <c r="Y28" s="85">
        <v>24682.210820633722</v>
      </c>
      <c r="Z28" s="85">
        <v>20530.989374040531</v>
      </c>
      <c r="AA28" s="85">
        <v>17286.092887301082</v>
      </c>
      <c r="AB28" s="85">
        <v>19530.614853617055</v>
      </c>
      <c r="AC28" s="85">
        <v>16010.237607557056</v>
      </c>
      <c r="AD28" s="85">
        <v>13282.604268246949</v>
      </c>
      <c r="AE28" s="85">
        <v>14483.107563462479</v>
      </c>
      <c r="AF28" s="85">
        <v>11970.168828514428</v>
      </c>
      <c r="AG28" s="85">
        <v>11861.281501005224</v>
      </c>
      <c r="AH28" s="85">
        <v>9003.9518566530496</v>
      </c>
      <c r="AI28" s="85">
        <v>7537.2383189592474</v>
      </c>
      <c r="AJ28" s="85">
        <v>8487.2171398274386</v>
      </c>
    </row>
    <row r="29" spans="1:36" s="99" customFormat="1">
      <c r="A29" s="167"/>
      <c r="B29" s="166"/>
      <c r="C29" s="166"/>
      <c r="D29" s="84" t="s">
        <v>662</v>
      </c>
      <c r="E29" s="85">
        <v>6753.3529807949781</v>
      </c>
      <c r="F29" s="85">
        <v>6916.4955930664319</v>
      </c>
      <c r="G29" s="85">
        <v>6229.0637517994601</v>
      </c>
      <c r="H29" s="85">
        <v>7056.9817389620475</v>
      </c>
      <c r="I29" s="85">
        <v>6444.9946346761099</v>
      </c>
      <c r="J29" s="85">
        <v>6505.5829324105271</v>
      </c>
      <c r="K29" s="85">
        <v>7042.1528967179756</v>
      </c>
      <c r="L29" s="85">
        <v>6330.7025850477939</v>
      </c>
      <c r="M29" s="85">
        <v>6133.6715547359036</v>
      </c>
      <c r="N29" s="85">
        <v>5930.7299583168569</v>
      </c>
      <c r="O29" s="85">
        <v>5313.2821007747934</v>
      </c>
      <c r="P29" s="85">
        <v>5502.9676305376306</v>
      </c>
      <c r="Q29" s="85">
        <v>5242.9208882610983</v>
      </c>
      <c r="R29" s="85">
        <v>5360.1798191836606</v>
      </c>
      <c r="S29" s="85">
        <v>5186.6532089897155</v>
      </c>
      <c r="T29" s="85">
        <v>5080.2109387252885</v>
      </c>
      <c r="U29" s="85">
        <v>4881.4621501938036</v>
      </c>
      <c r="V29" s="85">
        <v>4567.3755349024277</v>
      </c>
      <c r="W29" s="85">
        <v>4466.6060983852112</v>
      </c>
      <c r="X29" s="85">
        <v>4330.3427008178669</v>
      </c>
      <c r="Y29" s="85">
        <v>4527.9840412475214</v>
      </c>
      <c r="Z29" s="85">
        <v>3832.8246149291344</v>
      </c>
      <c r="AA29" s="85">
        <v>3693.9451853083492</v>
      </c>
      <c r="AB29" s="85">
        <v>3581.0803557304657</v>
      </c>
      <c r="AC29" s="85">
        <v>2906.7352221290548</v>
      </c>
      <c r="AD29" s="85">
        <v>3064.6202766365027</v>
      </c>
      <c r="AE29" s="85">
        <v>3103.8981607060737</v>
      </c>
      <c r="AF29" s="85">
        <v>2980.6250016982954</v>
      </c>
      <c r="AG29" s="85">
        <v>2871.4559685149761</v>
      </c>
      <c r="AH29" s="85">
        <v>2662.7234423434716</v>
      </c>
      <c r="AI29" s="85">
        <v>2394.6245644540995</v>
      </c>
      <c r="AJ29" s="85">
        <v>2328.0638490738202</v>
      </c>
    </row>
    <row r="30" spans="1:36" s="99" customFormat="1">
      <c r="A30" s="167"/>
      <c r="B30" s="166"/>
      <c r="C30" s="166"/>
      <c r="D30" s="84" t="s">
        <v>663</v>
      </c>
      <c r="E30" s="85">
        <v>6896.7325462422505</v>
      </c>
      <c r="F30" s="85">
        <v>6212.4342632380904</v>
      </c>
      <c r="G30" s="85">
        <v>7138.0890019187982</v>
      </c>
      <c r="H30" s="85">
        <v>5800.77973688562</v>
      </c>
      <c r="I30" s="85">
        <v>5346.4052388205519</v>
      </c>
      <c r="J30" s="85">
        <v>5427.0769791904504</v>
      </c>
      <c r="K30" s="85">
        <v>4770.3847242602014</v>
      </c>
      <c r="L30" s="85">
        <v>5230.6258525199528</v>
      </c>
      <c r="M30" s="85">
        <v>5119.1076083465177</v>
      </c>
      <c r="N30" s="85">
        <v>5414.947649595656</v>
      </c>
      <c r="O30" s="85">
        <v>5168.2283732940405</v>
      </c>
      <c r="P30" s="85">
        <v>4678.569986871853</v>
      </c>
      <c r="Q30" s="85">
        <v>5695.1836064912995</v>
      </c>
      <c r="R30" s="85">
        <v>5434.1903732073179</v>
      </c>
      <c r="S30" s="85">
        <v>5178.6544647256105</v>
      </c>
      <c r="T30" s="85">
        <v>5144.2008756803898</v>
      </c>
      <c r="U30" s="85">
        <v>5307.8519642386527</v>
      </c>
      <c r="V30" s="85">
        <v>5599.4270101603615</v>
      </c>
      <c r="W30" s="85">
        <v>4163.6092810142181</v>
      </c>
      <c r="X30" s="85">
        <v>3447.5863457655078</v>
      </c>
      <c r="Y30" s="85">
        <v>2516.883929875848</v>
      </c>
      <c r="Z30" s="85">
        <v>1964.1390032599311</v>
      </c>
      <c r="AA30" s="85">
        <v>1527.2496702481726</v>
      </c>
      <c r="AB30" s="85">
        <v>1162.2507617405806</v>
      </c>
      <c r="AC30" s="85">
        <v>1873.3908672041709</v>
      </c>
      <c r="AD30" s="85">
        <v>848.85301242602191</v>
      </c>
      <c r="AE30" s="85">
        <v>1930.4051754590143</v>
      </c>
      <c r="AF30" s="85">
        <v>1879.9070065060455</v>
      </c>
      <c r="AG30" s="85">
        <v>3784.5603767731868</v>
      </c>
      <c r="AH30" s="85">
        <v>2953.3724224087314</v>
      </c>
      <c r="AI30" s="85">
        <v>3101.7074727952104</v>
      </c>
      <c r="AJ30" s="85">
        <v>2420.0604833228726</v>
      </c>
    </row>
    <row r="31" spans="1:36" s="99" customFormat="1">
      <c r="A31" s="167"/>
      <c r="B31" s="166"/>
      <c r="C31" s="166"/>
      <c r="D31" s="84" t="s">
        <v>625</v>
      </c>
      <c r="E31" s="85">
        <v>3546.3714981242406</v>
      </c>
      <c r="F31" s="85">
        <v>3875.906306418573</v>
      </c>
      <c r="G31" s="85">
        <v>3589.5193898931666</v>
      </c>
      <c r="H31" s="85">
        <v>3618.5829263824799</v>
      </c>
      <c r="I31" s="85">
        <v>3622.326648784509</v>
      </c>
      <c r="J31" s="85">
        <v>3701.805239079164</v>
      </c>
      <c r="K31" s="85">
        <v>3737.1857128497304</v>
      </c>
      <c r="L31" s="85">
        <v>3572.3042406528143</v>
      </c>
      <c r="M31" s="85">
        <v>3560.1140695285712</v>
      </c>
      <c r="N31" s="85">
        <v>3522.5820014419501</v>
      </c>
      <c r="O31" s="85">
        <v>3498.8008388457329</v>
      </c>
      <c r="P31" s="85">
        <v>3452.9435145417601</v>
      </c>
      <c r="Q31" s="85">
        <v>3344.1961929171075</v>
      </c>
      <c r="R31" s="85">
        <v>3274.6398380267401</v>
      </c>
      <c r="S31" s="85">
        <v>3299.532317281325</v>
      </c>
      <c r="T31" s="85">
        <v>3267.4377733942183</v>
      </c>
      <c r="U31" s="85">
        <v>3028.7629179793039</v>
      </c>
      <c r="V31" s="85">
        <v>2866.0754826503512</v>
      </c>
      <c r="W31" s="85">
        <v>2694.8913599481107</v>
      </c>
      <c r="X31" s="85">
        <v>2602.8390099551971</v>
      </c>
      <c r="Y31" s="85">
        <v>2590.0873867547907</v>
      </c>
      <c r="Z31" s="85">
        <v>2513.6399719209771</v>
      </c>
      <c r="AA31" s="85">
        <v>2207.1971804265313</v>
      </c>
      <c r="AB31" s="85">
        <v>2240.0964294856763</v>
      </c>
      <c r="AC31" s="85">
        <v>2024.8770575407209</v>
      </c>
      <c r="AD31" s="85">
        <v>2009.6869515234446</v>
      </c>
      <c r="AE31" s="85">
        <v>2011.9749004701712</v>
      </c>
      <c r="AF31" s="85">
        <v>2001.9696848780454</v>
      </c>
      <c r="AG31" s="85">
        <v>1906.2483725586594</v>
      </c>
      <c r="AH31" s="85">
        <v>1801.8404825866407</v>
      </c>
      <c r="AI31" s="85">
        <v>1777.9098779121873</v>
      </c>
      <c r="AJ31" s="85">
        <v>1862.2605621682051</v>
      </c>
    </row>
    <row r="32" spans="1:36" s="87" customFormat="1" ht="15" thickBot="1">
      <c r="A32" s="86"/>
      <c r="C32" s="88"/>
    </row>
    <row r="33" spans="1:36" ht="15" thickBot="1"/>
    <row r="34" spans="1:36" s="76" customFormat="1">
      <c r="A34" s="95" t="s">
        <v>167</v>
      </c>
      <c r="B34" s="74"/>
      <c r="C34" s="74"/>
      <c r="D34" s="74"/>
      <c r="E34" s="75" t="s">
        <v>633</v>
      </c>
      <c r="F34" s="75" t="s">
        <v>634</v>
      </c>
      <c r="G34" s="75" t="s">
        <v>635</v>
      </c>
      <c r="H34" s="75" t="s">
        <v>636</v>
      </c>
      <c r="I34" s="75" t="s">
        <v>637</v>
      </c>
      <c r="J34" s="75" t="s">
        <v>638</v>
      </c>
      <c r="K34" s="75" t="s">
        <v>639</v>
      </c>
      <c r="L34" s="75" t="s">
        <v>640</v>
      </c>
      <c r="M34" s="75" t="s">
        <v>641</v>
      </c>
      <c r="N34" s="75" t="s">
        <v>642</v>
      </c>
      <c r="O34" s="75" t="s">
        <v>643</v>
      </c>
      <c r="P34" s="75" t="s">
        <v>644</v>
      </c>
      <c r="Q34" s="75" t="s">
        <v>645</v>
      </c>
      <c r="R34" s="75" t="s">
        <v>646</v>
      </c>
      <c r="S34" s="75" t="s">
        <v>647</v>
      </c>
      <c r="T34" s="75" t="s">
        <v>648</v>
      </c>
      <c r="U34" s="75" t="s">
        <v>649</v>
      </c>
      <c r="V34" s="75" t="s">
        <v>650</v>
      </c>
      <c r="W34" s="75" t="s">
        <v>651</v>
      </c>
      <c r="X34" s="75" t="s">
        <v>652</v>
      </c>
      <c r="Y34" s="75" t="s">
        <v>43</v>
      </c>
      <c r="Z34" s="75" t="s">
        <v>44</v>
      </c>
      <c r="AA34" s="75" t="s">
        <v>45</v>
      </c>
      <c r="AB34" s="75" t="s">
        <v>46</v>
      </c>
      <c r="AC34" s="75" t="s">
        <v>47</v>
      </c>
      <c r="AD34" s="75" t="s">
        <v>48</v>
      </c>
      <c r="AE34" s="75" t="s">
        <v>49</v>
      </c>
      <c r="AF34" s="75" t="s">
        <v>50</v>
      </c>
      <c r="AG34" s="75" t="s">
        <v>51</v>
      </c>
      <c r="AH34" s="75" t="s">
        <v>52</v>
      </c>
      <c r="AI34" s="75" t="s">
        <v>653</v>
      </c>
      <c r="AJ34" s="75" t="s">
        <v>654</v>
      </c>
    </row>
    <row r="35" spans="1:36">
      <c r="A35" s="37"/>
      <c r="E35" s="81">
        <v>5729.482325676825</v>
      </c>
      <c r="F35" s="81">
        <v>6164.2525637591134</v>
      </c>
      <c r="G35" s="81">
        <v>5982.8280757063612</v>
      </c>
      <c r="H35" s="81">
        <v>5894.6516460018902</v>
      </c>
      <c r="I35" s="81">
        <v>6003.4773654734618</v>
      </c>
      <c r="J35" s="81">
        <v>6147.5779508947135</v>
      </c>
      <c r="K35" s="81">
        <v>6263.2188994029275</v>
      </c>
      <c r="L35" s="81">
        <v>6276.9971564463085</v>
      </c>
      <c r="M35" s="81">
        <v>6218.6635013128825</v>
      </c>
      <c r="N35" s="81">
        <v>6286.8894875422366</v>
      </c>
      <c r="O35" s="81">
        <v>6051.0477808400956</v>
      </c>
      <c r="P35" s="81">
        <v>6162.7478213305667</v>
      </c>
      <c r="Q35" s="81">
        <v>5804.6164676728331</v>
      </c>
      <c r="R35" s="81">
        <v>5774.25338312036</v>
      </c>
      <c r="S35" s="81">
        <v>5869.3061615715296</v>
      </c>
      <c r="T35" s="81">
        <v>5573.1357959380448</v>
      </c>
      <c r="U35" s="81">
        <v>5705.3608127945017</v>
      </c>
      <c r="V35" s="81">
        <v>5444.8535837187046</v>
      </c>
      <c r="W35" s="81">
        <v>4918.4544545494282</v>
      </c>
      <c r="X35" s="81">
        <v>4094.028274358438</v>
      </c>
      <c r="Y35" s="81">
        <v>4535.6240716156699</v>
      </c>
      <c r="Z35" s="81">
        <v>4421.0486245082539</v>
      </c>
      <c r="AA35" s="81">
        <v>4112.0636145918079</v>
      </c>
      <c r="AB35" s="81">
        <v>3929.1516093838463</v>
      </c>
      <c r="AC35" s="81">
        <v>3917.6638331831273</v>
      </c>
      <c r="AD35" s="81">
        <v>3881.3508684587414</v>
      </c>
      <c r="AE35" s="81">
        <v>3974.9737216089534</v>
      </c>
      <c r="AF35" s="81">
        <v>4053.1334753508804</v>
      </c>
      <c r="AG35" s="81">
        <v>4064.5129772229898</v>
      </c>
      <c r="AH35" s="81">
        <v>3833.0384819059777</v>
      </c>
      <c r="AI35" s="81">
        <v>3724.9513470353727</v>
      </c>
      <c r="AJ35" s="81">
        <v>3812.1008436580501</v>
      </c>
    </row>
    <row r="36" spans="1:36">
      <c r="A36" s="37"/>
      <c r="E36" s="11">
        <f>E24-E35</f>
        <v>2123.9404571845553</v>
      </c>
      <c r="F36" s="11">
        <f t="shared" ref="F36:AJ36" si="3">F24-F35</f>
        <v>2274.1474912663834</v>
      </c>
      <c r="G36" s="11">
        <f t="shared" si="3"/>
        <v>2372.2559885077872</v>
      </c>
      <c r="H36" s="11">
        <f t="shared" si="3"/>
        <v>2447.4508780278193</v>
      </c>
      <c r="I36" s="11">
        <f t="shared" si="3"/>
        <v>2600.4231553530444</v>
      </c>
      <c r="J36" s="11">
        <f t="shared" si="3"/>
        <v>2823.0577896162331</v>
      </c>
      <c r="K36" s="11">
        <f t="shared" si="3"/>
        <v>2961.3712534640799</v>
      </c>
      <c r="L36" s="11">
        <f t="shared" si="3"/>
        <v>2985.8726104709149</v>
      </c>
      <c r="M36" s="11">
        <f t="shared" si="3"/>
        <v>3147.9598921310107</v>
      </c>
      <c r="N36" s="11">
        <f t="shared" si="3"/>
        <v>3401.5836934125082</v>
      </c>
      <c r="O36" s="11">
        <f t="shared" si="3"/>
        <v>3553.7454257721456</v>
      </c>
      <c r="P36" s="11">
        <f t="shared" si="3"/>
        <v>3412.2951053604838</v>
      </c>
      <c r="Q36" s="11">
        <f t="shared" si="3"/>
        <v>3349.5660228825036</v>
      </c>
      <c r="R36" s="11">
        <f t="shared" si="3"/>
        <v>3344.2457464785748</v>
      </c>
      <c r="S36" s="11">
        <f t="shared" si="3"/>
        <v>3204.1900507914515</v>
      </c>
      <c r="T36" s="11">
        <f t="shared" si="3"/>
        <v>2731.3040695207155</v>
      </c>
      <c r="U36" s="11">
        <f t="shared" si="3"/>
        <v>2788.0935886005982</v>
      </c>
      <c r="V36" s="11">
        <f t="shared" si="3"/>
        <v>2821.5291942589374</v>
      </c>
      <c r="W36" s="11">
        <f t="shared" si="3"/>
        <v>2516.5954098184211</v>
      </c>
      <c r="X36" s="11">
        <f t="shared" si="3"/>
        <v>2091.7967782777782</v>
      </c>
      <c r="Y36" s="11">
        <f t="shared" si="3"/>
        <v>1881.5401159741241</v>
      </c>
      <c r="Z36" s="11">
        <f t="shared" si="3"/>
        <v>2028.4038259055851</v>
      </c>
      <c r="AA36" s="11">
        <f t="shared" si="3"/>
        <v>2065.2078413382014</v>
      </c>
      <c r="AB36" s="11">
        <f t="shared" si="3"/>
        <v>2032.7201129906234</v>
      </c>
      <c r="AC36" s="11">
        <f t="shared" si="3"/>
        <v>1990.5526010692956</v>
      </c>
      <c r="AD36" s="11">
        <f t="shared" si="3"/>
        <v>1820.3465160806099</v>
      </c>
      <c r="AE36" s="11">
        <f t="shared" si="3"/>
        <v>2025.8825337935095</v>
      </c>
      <c r="AF36" s="11">
        <f t="shared" si="3"/>
        <v>2014.0459746455349</v>
      </c>
      <c r="AG36" s="11">
        <f t="shared" si="3"/>
        <v>2029.4700798918452</v>
      </c>
      <c r="AH36" s="11">
        <f t="shared" si="3"/>
        <v>1825.3461508656214</v>
      </c>
      <c r="AI36" s="11">
        <f t="shared" si="3"/>
        <v>1906.0357357486896</v>
      </c>
      <c r="AJ36" s="11">
        <f t="shared" si="3"/>
        <v>1850.598111539824</v>
      </c>
    </row>
    <row r="37" spans="1:36">
      <c r="A37" s="37"/>
      <c r="D37" t="str">
        <f>D27</f>
        <v>International shipping</v>
      </c>
      <c r="E37" s="24">
        <f t="shared" ref="E37:AJ37" si="4">E27</f>
        <v>3034.659849552776</v>
      </c>
      <c r="F37" s="24">
        <f t="shared" si="4"/>
        <v>2701.6982674257847</v>
      </c>
      <c r="G37" s="24">
        <f t="shared" si="4"/>
        <v>2826.2438364580444</v>
      </c>
      <c r="H37" s="24">
        <f t="shared" si="4"/>
        <v>4257.7296327764816</v>
      </c>
      <c r="I37" s="24">
        <f t="shared" si="4"/>
        <v>4795.5370779942114</v>
      </c>
      <c r="J37" s="24">
        <f t="shared" si="4"/>
        <v>5025.2154924428523</v>
      </c>
      <c r="K37" s="24">
        <f t="shared" si="4"/>
        <v>4777.5226349479399</v>
      </c>
      <c r="L37" s="24">
        <f t="shared" si="4"/>
        <v>4374.0692373585543</v>
      </c>
      <c r="M37" s="24">
        <f t="shared" si="4"/>
        <v>4384.7107384526271</v>
      </c>
      <c r="N37" s="24">
        <f t="shared" si="4"/>
        <v>4094.8033630337259</v>
      </c>
      <c r="O37" s="24">
        <f t="shared" si="4"/>
        <v>4062.1722015574287</v>
      </c>
      <c r="P37" s="24">
        <f t="shared" si="4"/>
        <v>3340.6491543729653</v>
      </c>
      <c r="Q37" s="24">
        <f t="shared" si="4"/>
        <v>2719.5663219139933</v>
      </c>
      <c r="R37" s="24">
        <f t="shared" si="4"/>
        <v>2882.8043106508021</v>
      </c>
      <c r="S37" s="24">
        <f t="shared" si="4"/>
        <v>2322.1280669293769</v>
      </c>
      <c r="T37" s="24">
        <f t="shared" si="4"/>
        <v>2376.109681691612</v>
      </c>
      <c r="U37" s="24">
        <f t="shared" si="4"/>
        <v>3169.396351565189</v>
      </c>
      <c r="V37" s="24">
        <f t="shared" si="4"/>
        <v>3323.3662958850341</v>
      </c>
      <c r="W37" s="24">
        <f t="shared" si="4"/>
        <v>2844.3888690131835</v>
      </c>
      <c r="X37" s="24">
        <f t="shared" si="4"/>
        <v>1521.7862463861918</v>
      </c>
      <c r="Y37" s="24">
        <f t="shared" si="4"/>
        <v>2102.9072327697977</v>
      </c>
      <c r="Z37" s="24">
        <f t="shared" si="4"/>
        <v>2135.5889932638142</v>
      </c>
      <c r="AA37" s="24">
        <f t="shared" si="4"/>
        <v>1538.1065684480193</v>
      </c>
      <c r="AB37" s="24">
        <f t="shared" si="4"/>
        <v>1905.7444920408113</v>
      </c>
      <c r="AC37" s="24">
        <f t="shared" si="4"/>
        <v>2266.4573283929635</v>
      </c>
      <c r="AD37" s="24">
        <f t="shared" si="4"/>
        <v>2318.6216919841004</v>
      </c>
      <c r="AE37" s="24">
        <f t="shared" si="4"/>
        <v>1992.0511008969881</v>
      </c>
      <c r="AF37" s="24">
        <f t="shared" si="4"/>
        <v>1519.5309289666029</v>
      </c>
      <c r="AG37" s="24">
        <f t="shared" si="4"/>
        <v>1740.9456180206971</v>
      </c>
      <c r="AH37" s="24">
        <f t="shared" si="4"/>
        <v>2239.614340390659</v>
      </c>
      <c r="AI37" s="24">
        <f t="shared" si="4"/>
        <v>1640.3411675945058</v>
      </c>
      <c r="AJ37" s="24">
        <f t="shared" si="4"/>
        <v>1379.7799356226849</v>
      </c>
    </row>
    <row r="38" spans="1:36">
      <c r="A38" s="37"/>
      <c r="D38" t="str">
        <f>D23</f>
        <v>Domestic transport</v>
      </c>
      <c r="E38" s="24">
        <f t="shared" ref="E38:AJ38" si="5">E23</f>
        <v>10752.490745372466</v>
      </c>
      <c r="F38" s="24">
        <f t="shared" si="5"/>
        <v>11260.023931450902</v>
      </c>
      <c r="G38" s="24">
        <f t="shared" si="5"/>
        <v>11456.055370129243</v>
      </c>
      <c r="H38" s="24">
        <f t="shared" si="5"/>
        <v>11501.886593283953</v>
      </c>
      <c r="I38" s="24">
        <f t="shared" si="5"/>
        <v>11924.536232780762</v>
      </c>
      <c r="J38" s="24">
        <f t="shared" si="5"/>
        <v>12053.186364957874</v>
      </c>
      <c r="K38" s="24">
        <f t="shared" si="5"/>
        <v>12311.668334004566</v>
      </c>
      <c r="L38" s="24">
        <f t="shared" si="5"/>
        <v>12507.379237479139</v>
      </c>
      <c r="M38" s="24">
        <f t="shared" si="5"/>
        <v>12508.510345265644</v>
      </c>
      <c r="N38" s="24">
        <f t="shared" si="5"/>
        <v>12531.175946691921</v>
      </c>
      <c r="O38" s="24">
        <f t="shared" si="5"/>
        <v>12391.779085605171</v>
      </c>
      <c r="P38" s="24">
        <f t="shared" si="5"/>
        <v>12441.955311829259</v>
      </c>
      <c r="Q38" s="24">
        <f t="shared" si="5"/>
        <v>12600.218990026075</v>
      </c>
      <c r="R38" s="24">
        <f t="shared" si="5"/>
        <v>13064.304362257075</v>
      </c>
      <c r="S38" s="24">
        <f t="shared" si="5"/>
        <v>13287.957102446486</v>
      </c>
      <c r="T38" s="24">
        <f t="shared" si="5"/>
        <v>13500.998135594726</v>
      </c>
      <c r="U38" s="24">
        <f t="shared" si="5"/>
        <v>13825.943899849795</v>
      </c>
      <c r="V38" s="24">
        <f t="shared" si="5"/>
        <v>14379.093182109244</v>
      </c>
      <c r="W38" s="24">
        <f t="shared" si="5"/>
        <v>14206.091676869552</v>
      </c>
      <c r="X38" s="24">
        <f t="shared" si="5"/>
        <v>13435.197821887783</v>
      </c>
      <c r="Y38" s="24">
        <f t="shared" si="5"/>
        <v>13312.805882243298</v>
      </c>
      <c r="Z38" s="24">
        <f t="shared" si="5"/>
        <v>13005.809983267845</v>
      </c>
      <c r="AA38" s="24">
        <f t="shared" si="5"/>
        <v>12432.423365835342</v>
      </c>
      <c r="AB38" s="24">
        <f t="shared" si="5"/>
        <v>12228.826255375405</v>
      </c>
      <c r="AC38" s="24">
        <f t="shared" si="5"/>
        <v>12337.826167886937</v>
      </c>
      <c r="AD38" s="24">
        <f t="shared" si="5"/>
        <v>12520.38508639262</v>
      </c>
      <c r="AE38" s="24">
        <f t="shared" si="5"/>
        <v>12789.570128535059</v>
      </c>
      <c r="AF38" s="24">
        <f t="shared" si="5"/>
        <v>12974.688705040227</v>
      </c>
      <c r="AG38" s="24">
        <f t="shared" si="5"/>
        <v>13222.846930846164</v>
      </c>
      <c r="AH38" s="24">
        <f t="shared" si="5"/>
        <v>13019.138007893245</v>
      </c>
      <c r="AI38" s="24">
        <f t="shared" si="5"/>
        <v>11939.30369012739</v>
      </c>
      <c r="AJ38" s="24">
        <f t="shared" si="5"/>
        <v>12202.061867321336</v>
      </c>
    </row>
    <row r="39" spans="1:36">
      <c r="A39" s="37"/>
      <c r="D39" t="str">
        <f>D28</f>
        <v>Energy supply</v>
      </c>
      <c r="E39" s="24">
        <f t="shared" ref="E39:AJ40" si="6">E28</f>
        <v>26739.018911210675</v>
      </c>
      <c r="F39" s="24">
        <f t="shared" si="6"/>
        <v>36004.969577063959</v>
      </c>
      <c r="G39" s="24">
        <f t="shared" si="6"/>
        <v>31112.538545257386</v>
      </c>
      <c r="H39" s="24">
        <f t="shared" si="6"/>
        <v>32645.240975891564</v>
      </c>
      <c r="I39" s="24">
        <f t="shared" si="6"/>
        <v>36741.181874642512</v>
      </c>
      <c r="J39" s="24">
        <f t="shared" si="6"/>
        <v>33274.718738334508</v>
      </c>
      <c r="K39" s="24">
        <f t="shared" si="6"/>
        <v>45750.432547913384</v>
      </c>
      <c r="L39" s="24">
        <f t="shared" si="6"/>
        <v>36836.362414718606</v>
      </c>
      <c r="M39" s="24">
        <f t="shared" si="6"/>
        <v>33027.133413002703</v>
      </c>
      <c r="N39" s="24">
        <f t="shared" si="6"/>
        <v>30599.470435180414</v>
      </c>
      <c r="O39" s="24">
        <f t="shared" si="6"/>
        <v>27151.91048381876</v>
      </c>
      <c r="P39" s="24">
        <f t="shared" si="6"/>
        <v>28520.012689726173</v>
      </c>
      <c r="Q39" s="24">
        <f t="shared" si="6"/>
        <v>28626.257478497522</v>
      </c>
      <c r="R39" s="24">
        <f t="shared" si="6"/>
        <v>33346.611923287317</v>
      </c>
      <c r="S39" s="24">
        <f t="shared" si="6"/>
        <v>27544.818281731106</v>
      </c>
      <c r="T39" s="24">
        <f t="shared" si="6"/>
        <v>24088.251269456821</v>
      </c>
      <c r="U39" s="24">
        <f t="shared" si="6"/>
        <v>31966.886227411749</v>
      </c>
      <c r="V39" s="24">
        <f t="shared" si="6"/>
        <v>27249.882107606158</v>
      </c>
      <c r="W39" s="24">
        <f t="shared" si="6"/>
        <v>24957.700011865454</v>
      </c>
      <c r="X39" s="24">
        <f t="shared" si="6"/>
        <v>24704.476640709097</v>
      </c>
      <c r="Y39" s="24">
        <f t="shared" si="6"/>
        <v>24682.210820633722</v>
      </c>
      <c r="Z39" s="24">
        <f t="shared" si="6"/>
        <v>20530.989374040531</v>
      </c>
      <c r="AA39" s="24">
        <f t="shared" si="6"/>
        <v>17286.092887301082</v>
      </c>
      <c r="AB39" s="24">
        <f t="shared" si="6"/>
        <v>19530.614853617055</v>
      </c>
      <c r="AC39" s="24">
        <f t="shared" si="6"/>
        <v>16010.237607557056</v>
      </c>
      <c r="AD39" s="24">
        <f t="shared" si="6"/>
        <v>13282.604268246949</v>
      </c>
      <c r="AE39" s="24">
        <f t="shared" si="6"/>
        <v>14483.107563462479</v>
      </c>
      <c r="AF39" s="24">
        <f t="shared" si="6"/>
        <v>11970.168828514428</v>
      </c>
      <c r="AG39" s="24">
        <f t="shared" si="6"/>
        <v>11861.281501005224</v>
      </c>
      <c r="AH39" s="24">
        <f t="shared" si="6"/>
        <v>9003.9518566530496</v>
      </c>
      <c r="AI39" s="24">
        <f t="shared" si="6"/>
        <v>7537.2383189592474</v>
      </c>
      <c r="AJ39" s="24">
        <f t="shared" si="6"/>
        <v>8487.2171398274386</v>
      </c>
    </row>
    <row r="40" spans="1:36">
      <c r="A40" s="37"/>
      <c r="D40" t="str">
        <f>D29</f>
        <v>Residential and commercial</v>
      </c>
      <c r="E40" s="24">
        <f t="shared" si="6"/>
        <v>6753.3529807949781</v>
      </c>
      <c r="F40" s="24">
        <f t="shared" si="6"/>
        <v>6916.4955930664319</v>
      </c>
      <c r="G40" s="24">
        <f t="shared" si="6"/>
        <v>6229.0637517994601</v>
      </c>
      <c r="H40" s="24">
        <f t="shared" si="6"/>
        <v>7056.9817389620475</v>
      </c>
      <c r="I40" s="24">
        <f t="shared" si="6"/>
        <v>6444.9946346761099</v>
      </c>
      <c r="J40" s="24">
        <f t="shared" si="6"/>
        <v>6505.5829324105271</v>
      </c>
      <c r="K40" s="24">
        <f t="shared" si="6"/>
        <v>7042.1528967179756</v>
      </c>
      <c r="L40" s="24">
        <f t="shared" si="6"/>
        <v>6330.7025850477939</v>
      </c>
      <c r="M40" s="24">
        <f t="shared" si="6"/>
        <v>6133.6715547359036</v>
      </c>
      <c r="N40" s="24">
        <f t="shared" si="6"/>
        <v>5930.7299583168569</v>
      </c>
      <c r="O40" s="24">
        <f t="shared" si="6"/>
        <v>5313.2821007747934</v>
      </c>
      <c r="P40" s="24">
        <f t="shared" si="6"/>
        <v>5502.9676305376306</v>
      </c>
      <c r="Q40" s="24">
        <f t="shared" si="6"/>
        <v>5242.9208882610983</v>
      </c>
      <c r="R40" s="24">
        <f t="shared" si="6"/>
        <v>5360.1798191836606</v>
      </c>
      <c r="S40" s="24">
        <f t="shared" si="6"/>
        <v>5186.6532089897155</v>
      </c>
      <c r="T40" s="24">
        <f t="shared" si="6"/>
        <v>5080.2109387252885</v>
      </c>
      <c r="U40" s="24">
        <f t="shared" si="6"/>
        <v>4881.4621501938036</v>
      </c>
      <c r="V40" s="24">
        <f t="shared" si="6"/>
        <v>4567.3755349024277</v>
      </c>
      <c r="W40" s="24">
        <f t="shared" si="6"/>
        <v>4466.6060983852112</v>
      </c>
      <c r="X40" s="24">
        <f t="shared" si="6"/>
        <v>4330.3427008178669</v>
      </c>
      <c r="Y40" s="24">
        <f t="shared" si="6"/>
        <v>4527.9840412475214</v>
      </c>
      <c r="Z40" s="24">
        <f t="shared" si="6"/>
        <v>3832.8246149291344</v>
      </c>
      <c r="AA40" s="24">
        <f t="shared" si="6"/>
        <v>3693.9451853083492</v>
      </c>
      <c r="AB40" s="24">
        <f t="shared" si="6"/>
        <v>3581.0803557304657</v>
      </c>
      <c r="AC40" s="24">
        <f t="shared" si="6"/>
        <v>2906.7352221290548</v>
      </c>
      <c r="AD40" s="24">
        <f t="shared" si="6"/>
        <v>3064.6202766365027</v>
      </c>
      <c r="AE40" s="24">
        <f t="shared" si="6"/>
        <v>3103.8981607060737</v>
      </c>
      <c r="AF40" s="24">
        <f t="shared" si="6"/>
        <v>2980.6250016982954</v>
      </c>
      <c r="AG40" s="24">
        <f t="shared" si="6"/>
        <v>2871.4559685149761</v>
      </c>
      <c r="AH40" s="24">
        <f t="shared" si="6"/>
        <v>2662.7234423434716</v>
      </c>
      <c r="AI40" s="24">
        <f t="shared" si="6"/>
        <v>2394.6245644540995</v>
      </c>
      <c r="AJ40" s="24">
        <f t="shared" si="6"/>
        <v>2328.0638490738202</v>
      </c>
    </row>
    <row r="41" spans="1:36">
      <c r="A41" s="37"/>
      <c r="D41" t="str">
        <f>D22</f>
        <v>Agriculture</v>
      </c>
      <c r="E41" s="24">
        <f t="shared" ref="E41:AJ41" si="7">E22</f>
        <v>13896.175784093108</v>
      </c>
      <c r="F41" s="24">
        <f t="shared" si="7"/>
        <v>13766.916183348507</v>
      </c>
      <c r="G41" s="24">
        <f t="shared" si="7"/>
        <v>13622.906989706375</v>
      </c>
      <c r="H41" s="24">
        <f t="shared" si="7"/>
        <v>13599.266181112465</v>
      </c>
      <c r="I41" s="24">
        <f t="shared" si="7"/>
        <v>13414.483790077886</v>
      </c>
      <c r="J41" s="24">
        <f t="shared" si="7"/>
        <v>13453.490859939491</v>
      </c>
      <c r="K41" s="24">
        <f t="shared" si="7"/>
        <v>13063.313241851183</v>
      </c>
      <c r="L41" s="24">
        <f t="shared" si="7"/>
        <v>13097.969196240321</v>
      </c>
      <c r="M41" s="24">
        <f t="shared" si="7"/>
        <v>13098.107026424632</v>
      </c>
      <c r="N41" s="24">
        <f t="shared" si="7"/>
        <v>12697.467567894118</v>
      </c>
      <c r="O41" s="24">
        <f t="shared" si="7"/>
        <v>12674.075082030706</v>
      </c>
      <c r="P41" s="24">
        <f t="shared" si="7"/>
        <v>12741.138304594091</v>
      </c>
      <c r="Q41" s="24">
        <f t="shared" si="7"/>
        <v>12824.099396834647</v>
      </c>
      <c r="R41" s="24">
        <f t="shared" si="7"/>
        <v>12664.630180568187</v>
      </c>
      <c r="S41" s="24">
        <f t="shared" si="7"/>
        <v>12631.614263567759</v>
      </c>
      <c r="T41" s="24">
        <f t="shared" si="7"/>
        <v>12432.021827172017</v>
      </c>
      <c r="U41" s="24">
        <f t="shared" si="7"/>
        <v>12137.114870004429</v>
      </c>
      <c r="V41" s="24">
        <f t="shared" si="7"/>
        <v>12342.724616474545</v>
      </c>
      <c r="W41" s="24">
        <f t="shared" si="7"/>
        <v>12329.565265062238</v>
      </c>
      <c r="X41" s="24">
        <f t="shared" si="7"/>
        <v>12162.655062508855</v>
      </c>
      <c r="Y41" s="24">
        <f t="shared" si="7"/>
        <v>12084.938471989644</v>
      </c>
      <c r="Z41" s="24">
        <f t="shared" si="7"/>
        <v>12075.382350401047</v>
      </c>
      <c r="AA41" s="24">
        <f t="shared" si="7"/>
        <v>12061.249058681738</v>
      </c>
      <c r="AB41" s="24">
        <f t="shared" si="7"/>
        <v>12056.278732625422</v>
      </c>
      <c r="AC41" s="24">
        <f t="shared" si="7"/>
        <v>12192.658604108981</v>
      </c>
      <c r="AD41" s="24">
        <f t="shared" si="7"/>
        <v>12029.431053019118</v>
      </c>
      <c r="AE41" s="24">
        <f t="shared" si="7"/>
        <v>12235.95071570598</v>
      </c>
      <c r="AF41" s="24">
        <f t="shared" si="7"/>
        <v>12282.336302788921</v>
      </c>
      <c r="AG41" s="24">
        <f t="shared" si="7"/>
        <v>12146.27505597199</v>
      </c>
      <c r="AH41" s="24">
        <f t="shared" si="7"/>
        <v>12079.112054271223</v>
      </c>
      <c r="AI41" s="24">
        <f t="shared" si="7"/>
        <v>12388.78172287722</v>
      </c>
      <c r="AJ41" s="24">
        <f t="shared" si="7"/>
        <v>12074.393020948528</v>
      </c>
    </row>
    <row r="42" spans="1:36">
      <c r="A42" s="37"/>
      <c r="D42" t="str">
        <f>D26</f>
        <v>International Aviation</v>
      </c>
      <c r="E42" s="24">
        <f t="shared" ref="E42:AJ42" si="8">E26</f>
        <v>1768.7617093504484</v>
      </c>
      <c r="F42" s="24">
        <f t="shared" si="8"/>
        <v>1632.4620384899115</v>
      </c>
      <c r="G42" s="24">
        <f t="shared" si="8"/>
        <v>1691.918408542597</v>
      </c>
      <c r="H42" s="24">
        <f t="shared" si="8"/>
        <v>1659.039689893315</v>
      </c>
      <c r="I42" s="24">
        <f t="shared" si="8"/>
        <v>1818.2791148409906</v>
      </c>
      <c r="J42" s="24">
        <f t="shared" si="8"/>
        <v>1864.0143586121558</v>
      </c>
      <c r="K42" s="24">
        <f t="shared" si="8"/>
        <v>1958.1737467337762</v>
      </c>
      <c r="L42" s="24">
        <f t="shared" si="8"/>
        <v>2001.1731384887489</v>
      </c>
      <c r="M42" s="24">
        <f t="shared" si="8"/>
        <v>2155.6980265558564</v>
      </c>
      <c r="N42" s="24">
        <f t="shared" si="8"/>
        <v>2288.1440267112553</v>
      </c>
      <c r="O42" s="24">
        <f t="shared" si="8"/>
        <v>2348.7270100426608</v>
      </c>
      <c r="P42" s="24">
        <f t="shared" si="8"/>
        <v>2380.1330618249785</v>
      </c>
      <c r="Q42" s="24">
        <f t="shared" si="8"/>
        <v>2059.1066458503797</v>
      </c>
      <c r="R42" s="24">
        <f t="shared" si="8"/>
        <v>2139.4459296173404</v>
      </c>
      <c r="S42" s="24">
        <f t="shared" si="8"/>
        <v>2450.7986275149151</v>
      </c>
      <c r="T42" s="24">
        <f t="shared" si="8"/>
        <v>2570.8739154389586</v>
      </c>
      <c r="U42" s="24">
        <f t="shared" si="8"/>
        <v>2580.1625518872452</v>
      </c>
      <c r="V42" s="24">
        <f t="shared" si="8"/>
        <v>2645.7041636505378</v>
      </c>
      <c r="W42" s="24">
        <f t="shared" si="8"/>
        <v>2645.7768790730875</v>
      </c>
      <c r="X42" s="24">
        <f t="shared" si="8"/>
        <v>2311.0714900900343</v>
      </c>
      <c r="Y42" s="24">
        <f t="shared" si="8"/>
        <v>2411.7373259270325</v>
      </c>
      <c r="Z42" s="24">
        <f t="shared" si="8"/>
        <v>2482.9425818153618</v>
      </c>
      <c r="AA42" s="24">
        <f t="shared" si="8"/>
        <v>2509.8602417567026</v>
      </c>
      <c r="AB42" s="24">
        <f t="shared" si="8"/>
        <v>2485.8524869022158</v>
      </c>
      <c r="AC42" s="24">
        <f t="shared" si="8"/>
        <v>2695.8339605116762</v>
      </c>
      <c r="AD42" s="24">
        <f t="shared" si="8"/>
        <v>2640.5724288506558</v>
      </c>
      <c r="AE42" s="24">
        <f t="shared" si="8"/>
        <v>2839.6265951970468</v>
      </c>
      <c r="AF42" s="24">
        <f t="shared" si="8"/>
        <v>2924.3438997250373</v>
      </c>
      <c r="AG42" s="24">
        <f t="shared" si="8"/>
        <v>3060.4450899074395</v>
      </c>
      <c r="AH42" s="24">
        <f t="shared" si="8"/>
        <v>3127.5715269455163</v>
      </c>
      <c r="AI42" s="24">
        <f t="shared" si="8"/>
        <v>985.245476906455</v>
      </c>
      <c r="AJ42" s="24">
        <f t="shared" si="8"/>
        <v>1269.2622618377661</v>
      </c>
    </row>
    <row r="43" spans="1:36">
      <c r="A43" s="37"/>
      <c r="D43" t="str">
        <f>D31</f>
        <v>Other combustion</v>
      </c>
      <c r="E43" s="24">
        <f t="shared" ref="E43:AJ43" si="9">E31</f>
        <v>3546.3714981242406</v>
      </c>
      <c r="F43" s="24">
        <f t="shared" si="9"/>
        <v>3875.906306418573</v>
      </c>
      <c r="G43" s="24">
        <f t="shared" si="9"/>
        <v>3589.5193898931666</v>
      </c>
      <c r="H43" s="24">
        <f t="shared" si="9"/>
        <v>3618.5829263824799</v>
      </c>
      <c r="I43" s="24">
        <f t="shared" si="9"/>
        <v>3622.326648784509</v>
      </c>
      <c r="J43" s="24">
        <f t="shared" si="9"/>
        <v>3701.805239079164</v>
      </c>
      <c r="K43" s="24">
        <f t="shared" si="9"/>
        <v>3737.1857128497304</v>
      </c>
      <c r="L43" s="24">
        <f t="shared" si="9"/>
        <v>3572.3042406528143</v>
      </c>
      <c r="M43" s="24">
        <f t="shared" si="9"/>
        <v>3560.1140695285712</v>
      </c>
      <c r="N43" s="24">
        <f t="shared" si="9"/>
        <v>3522.5820014419501</v>
      </c>
      <c r="O43" s="24">
        <f t="shared" si="9"/>
        <v>3498.8008388457329</v>
      </c>
      <c r="P43" s="24">
        <f t="shared" si="9"/>
        <v>3452.9435145417601</v>
      </c>
      <c r="Q43" s="24">
        <f t="shared" si="9"/>
        <v>3344.1961929171075</v>
      </c>
      <c r="R43" s="24">
        <f t="shared" si="9"/>
        <v>3274.6398380267401</v>
      </c>
      <c r="S43" s="24">
        <f t="shared" si="9"/>
        <v>3299.532317281325</v>
      </c>
      <c r="T43" s="24">
        <f t="shared" si="9"/>
        <v>3267.4377733942183</v>
      </c>
      <c r="U43" s="24">
        <f t="shared" si="9"/>
        <v>3028.7629179793039</v>
      </c>
      <c r="V43" s="24">
        <f t="shared" si="9"/>
        <v>2866.0754826503512</v>
      </c>
      <c r="W43" s="24">
        <f t="shared" si="9"/>
        <v>2694.8913599481107</v>
      </c>
      <c r="X43" s="24">
        <f t="shared" si="9"/>
        <v>2602.8390099551971</v>
      </c>
      <c r="Y43" s="24">
        <f t="shared" si="9"/>
        <v>2590.0873867547907</v>
      </c>
      <c r="Z43" s="24">
        <f t="shared" si="9"/>
        <v>2513.6399719209771</v>
      </c>
      <c r="AA43" s="24">
        <f t="shared" si="9"/>
        <v>2207.1971804265313</v>
      </c>
      <c r="AB43" s="24">
        <f t="shared" si="9"/>
        <v>2240.0964294856763</v>
      </c>
      <c r="AC43" s="24">
        <f t="shared" si="9"/>
        <v>2024.8770575407209</v>
      </c>
      <c r="AD43" s="24">
        <f t="shared" si="9"/>
        <v>2009.6869515234446</v>
      </c>
      <c r="AE43" s="24">
        <f t="shared" si="9"/>
        <v>2011.9749004701712</v>
      </c>
      <c r="AF43" s="24">
        <f t="shared" si="9"/>
        <v>2001.9696848780454</v>
      </c>
      <c r="AG43" s="24">
        <f t="shared" si="9"/>
        <v>1906.2483725586594</v>
      </c>
      <c r="AH43" s="24">
        <f t="shared" si="9"/>
        <v>1801.8404825866407</v>
      </c>
      <c r="AI43" s="24">
        <f t="shared" si="9"/>
        <v>1777.9098779121873</v>
      </c>
      <c r="AJ43" s="24">
        <f t="shared" si="9"/>
        <v>1862.2605621682051</v>
      </c>
    </row>
    <row r="44" spans="1:36">
      <c r="A44" s="37"/>
      <c r="D44" t="str">
        <f>D25</f>
        <v>Waste</v>
      </c>
      <c r="E44" s="24">
        <f t="shared" ref="E44:AJ44" si="10">E25</f>
        <v>1974.8659126436519</v>
      </c>
      <c r="F44" s="24">
        <f t="shared" si="10"/>
        <v>1951.7818806672419</v>
      </c>
      <c r="G44" s="24">
        <f t="shared" si="10"/>
        <v>1929.8034324200232</v>
      </c>
      <c r="H44" s="24">
        <f t="shared" si="10"/>
        <v>1829.093920361217</v>
      </c>
      <c r="I44" s="24">
        <f t="shared" si="10"/>
        <v>1753.7819410098832</v>
      </c>
      <c r="J44" s="24">
        <f t="shared" si="10"/>
        <v>1642.8789275619688</v>
      </c>
      <c r="K44" s="24">
        <f t="shared" si="10"/>
        <v>1567.0249350416123</v>
      </c>
      <c r="L44" s="24">
        <f t="shared" si="10"/>
        <v>1479.5364855607586</v>
      </c>
      <c r="M44" s="24">
        <f t="shared" si="10"/>
        <v>1383.2618502549876</v>
      </c>
      <c r="N44" s="24">
        <f t="shared" si="10"/>
        <v>1385.5919853852702</v>
      </c>
      <c r="O44" s="24">
        <f t="shared" si="10"/>
        <v>1393.6692130955657</v>
      </c>
      <c r="P44" s="24">
        <f t="shared" si="10"/>
        <v>1377.2973244778325</v>
      </c>
      <c r="Q44" s="24">
        <f t="shared" si="10"/>
        <v>1334.0855331705125</v>
      </c>
      <c r="R44" s="24">
        <f t="shared" si="10"/>
        <v>1333.8640895865842</v>
      </c>
      <c r="S44" s="24">
        <f t="shared" si="10"/>
        <v>1161.4997935505342</v>
      </c>
      <c r="T44" s="24">
        <f t="shared" si="10"/>
        <v>1170.5773612312812</v>
      </c>
      <c r="U44" s="24">
        <f t="shared" si="10"/>
        <v>1215.6733371344478</v>
      </c>
      <c r="V44" s="24">
        <f t="shared" si="10"/>
        <v>1198.4765510434868</v>
      </c>
      <c r="W44" s="24">
        <f t="shared" si="10"/>
        <v>1204.1787385243529</v>
      </c>
      <c r="X44" s="24">
        <f t="shared" si="10"/>
        <v>1118.2898564627715</v>
      </c>
      <c r="Y44" s="24">
        <f t="shared" si="10"/>
        <v>1053.214967676709</v>
      </c>
      <c r="Z44" s="24">
        <f t="shared" si="10"/>
        <v>1062.7016592329014</v>
      </c>
      <c r="AA44" s="24">
        <f t="shared" si="10"/>
        <v>1033.7003777758021</v>
      </c>
      <c r="AB44" s="24">
        <f t="shared" si="10"/>
        <v>1030.45798613431</v>
      </c>
      <c r="AC44" s="24">
        <f t="shared" si="10"/>
        <v>1049.0087842696503</v>
      </c>
      <c r="AD44" s="24">
        <f t="shared" si="10"/>
        <v>1050.059657811152</v>
      </c>
      <c r="AE44" s="24">
        <f t="shared" si="10"/>
        <v>1082.1259953562071</v>
      </c>
      <c r="AF44" s="24">
        <f t="shared" si="10"/>
        <v>1104.839446426867</v>
      </c>
      <c r="AG44" s="24">
        <f t="shared" si="10"/>
        <v>1122.4276367415189</v>
      </c>
      <c r="AH44" s="24">
        <f t="shared" si="10"/>
        <v>1139.1449841449562</v>
      </c>
      <c r="AI44" s="24">
        <f t="shared" si="10"/>
        <v>1184.0069191412797</v>
      </c>
      <c r="AJ44" s="24">
        <f t="shared" si="10"/>
        <v>1234.4381034245907</v>
      </c>
    </row>
    <row r="45" spans="1:36" s="59" customFormat="1" ht="15" thickBot="1">
      <c r="A45" s="38"/>
      <c r="C45" s="71"/>
      <c r="D45" s="59" t="s">
        <v>627</v>
      </c>
      <c r="E45" s="145">
        <f>E30</f>
        <v>6896.7325462422505</v>
      </c>
      <c r="F45" s="145">
        <f t="shared" ref="F45:AJ45" si="11">F30</f>
        <v>6212.4342632380904</v>
      </c>
      <c r="G45" s="145">
        <f t="shared" si="11"/>
        <v>7138.0890019187982</v>
      </c>
      <c r="H45" s="145">
        <f t="shared" si="11"/>
        <v>5800.77973688562</v>
      </c>
      <c r="I45" s="145">
        <f t="shared" si="11"/>
        <v>5346.4052388205519</v>
      </c>
      <c r="J45" s="145">
        <f t="shared" si="11"/>
        <v>5427.0769791904504</v>
      </c>
      <c r="K45" s="145">
        <f t="shared" si="11"/>
        <v>4770.3847242602014</v>
      </c>
      <c r="L45" s="145">
        <f t="shared" si="11"/>
        <v>5230.6258525199528</v>
      </c>
      <c r="M45" s="145">
        <f t="shared" si="11"/>
        <v>5119.1076083465177</v>
      </c>
      <c r="N45" s="145">
        <f t="shared" si="11"/>
        <v>5414.947649595656</v>
      </c>
      <c r="O45" s="145">
        <f t="shared" si="11"/>
        <v>5168.2283732940405</v>
      </c>
      <c r="P45" s="145">
        <f t="shared" si="11"/>
        <v>4678.569986871853</v>
      </c>
      <c r="Q45" s="145">
        <f t="shared" si="11"/>
        <v>5695.1836064912995</v>
      </c>
      <c r="R45" s="145">
        <f t="shared" si="11"/>
        <v>5434.1903732073179</v>
      </c>
      <c r="S45" s="145">
        <f t="shared" si="11"/>
        <v>5178.6544647256105</v>
      </c>
      <c r="T45" s="145">
        <f t="shared" si="11"/>
        <v>5144.2008756803898</v>
      </c>
      <c r="U45" s="145">
        <f t="shared" si="11"/>
        <v>5307.8519642386527</v>
      </c>
      <c r="V45" s="145">
        <f t="shared" si="11"/>
        <v>5599.4270101603615</v>
      </c>
      <c r="W45" s="145">
        <f t="shared" si="11"/>
        <v>4163.6092810142181</v>
      </c>
      <c r="X45" s="145">
        <f t="shared" si="11"/>
        <v>3447.5863457655078</v>
      </c>
      <c r="Y45" s="145">
        <f t="shared" si="11"/>
        <v>2516.883929875848</v>
      </c>
      <c r="Z45" s="145">
        <f t="shared" si="11"/>
        <v>1964.1390032599311</v>
      </c>
      <c r="AA45" s="145">
        <f t="shared" si="11"/>
        <v>1527.2496702481726</v>
      </c>
      <c r="AB45" s="145">
        <f t="shared" si="11"/>
        <v>1162.2507617405806</v>
      </c>
      <c r="AC45" s="145">
        <f t="shared" si="11"/>
        <v>1873.3908672041709</v>
      </c>
      <c r="AD45" s="145">
        <f t="shared" si="11"/>
        <v>848.85301242602191</v>
      </c>
      <c r="AE45" s="145">
        <f t="shared" si="11"/>
        <v>1930.4051754590143</v>
      </c>
      <c r="AF45" s="145">
        <f t="shared" si="11"/>
        <v>1879.9070065060455</v>
      </c>
      <c r="AG45" s="145">
        <f t="shared" si="11"/>
        <v>3784.5603767731868</v>
      </c>
      <c r="AH45" s="145">
        <f t="shared" si="11"/>
        <v>2953.3724224087314</v>
      </c>
      <c r="AI45" s="145">
        <f t="shared" si="11"/>
        <v>3101.7074727952104</v>
      </c>
      <c r="AJ45" s="145">
        <f t="shared" si="11"/>
        <v>2420.0604833228726</v>
      </c>
    </row>
  </sheetData>
  <mergeCells count="3">
    <mergeCell ref="C22:C31"/>
    <mergeCell ref="B22:B31"/>
    <mergeCell ref="A22:A31"/>
  </mergeCells>
  <pageMargins left="0.7" right="0.7" top="0.75" bottom="0.75" header="0.3" footer="0.3"/>
  <legacy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CE4BCD-0F6F-41E4-A599-CA4E255BB92E}">
  <dimension ref="A1:AJ45"/>
  <sheetViews>
    <sheetView zoomScale="81" zoomScaleNormal="81" workbookViewId="0">
      <selection activeCell="I7" sqref="I7"/>
    </sheetView>
  </sheetViews>
  <sheetFormatPr defaultRowHeight="14.4"/>
  <cols>
    <col min="1" max="1" width="35.5546875" bestFit="1" customWidth="1"/>
    <col min="2" max="2" width="24.33203125" bestFit="1" customWidth="1"/>
    <col min="3" max="3" width="11.33203125" style="32" customWidth="1"/>
    <col min="4" max="4" width="13.21875" customWidth="1"/>
    <col min="5" max="5" width="14.5546875" bestFit="1" customWidth="1"/>
  </cols>
  <sheetData>
    <row r="1" spans="1:5">
      <c r="B1">
        <v>1000</v>
      </c>
    </row>
    <row r="3" spans="1:5" ht="15" thickBot="1">
      <c r="B3" t="s">
        <v>167</v>
      </c>
    </row>
    <row r="4" spans="1:5" ht="29.4" thickBot="1">
      <c r="A4" s="63" t="s">
        <v>184</v>
      </c>
      <c r="B4" s="67">
        <v>2019</v>
      </c>
      <c r="C4" s="140" t="s">
        <v>260</v>
      </c>
      <c r="D4" s="62" t="s">
        <v>261</v>
      </c>
      <c r="E4" s="67" t="s">
        <v>274</v>
      </c>
    </row>
    <row r="5" spans="1:5">
      <c r="A5" s="37" t="s">
        <v>262</v>
      </c>
      <c r="B5" s="136">
        <f t="shared" ref="B5:B6" si="0">AH35/$B$1</f>
        <v>122.45489932775</v>
      </c>
      <c r="C5" s="138">
        <f t="shared" ref="C5:C15" si="1">B5/$B$16</f>
        <v>0.14907998668625561</v>
      </c>
      <c r="D5" s="105">
        <v>0.1</v>
      </c>
      <c r="E5" s="105">
        <v>1</v>
      </c>
    </row>
    <row r="6" spans="1:5">
      <c r="A6" s="37" t="s">
        <v>263</v>
      </c>
      <c r="B6" s="136">
        <f t="shared" si="0"/>
        <v>59.534419842012198</v>
      </c>
      <c r="C6" s="138">
        <f t="shared" si="1"/>
        <v>7.2478851937693295E-2</v>
      </c>
      <c r="D6" s="105">
        <v>0.1</v>
      </c>
      <c r="E6" s="105">
        <v>1</v>
      </c>
    </row>
    <row r="7" spans="1:5">
      <c r="A7" s="37" t="s">
        <v>264</v>
      </c>
      <c r="B7" s="136">
        <f>AH37/$B$1</f>
        <v>3.5920056844299997</v>
      </c>
      <c r="C7" s="138">
        <f t="shared" si="1"/>
        <v>4.3730072259381449E-3</v>
      </c>
      <c r="D7" s="105">
        <v>0.1</v>
      </c>
      <c r="E7" s="105">
        <v>1</v>
      </c>
    </row>
    <row r="8" spans="1:5">
      <c r="A8" s="37" t="s">
        <v>265</v>
      </c>
      <c r="B8" s="136">
        <f t="shared" ref="B8:B15" si="2">AH38/$B$1</f>
        <v>164.86835791777</v>
      </c>
      <c r="C8" s="138">
        <f t="shared" si="1"/>
        <v>0.20071530611104038</v>
      </c>
      <c r="D8" s="105">
        <v>0.1</v>
      </c>
      <c r="E8" s="105">
        <v>1</v>
      </c>
    </row>
    <row r="9" spans="1:5">
      <c r="A9" s="37" t="s">
        <v>266</v>
      </c>
      <c r="B9" s="136">
        <f t="shared" si="2"/>
        <v>256.39387103894001</v>
      </c>
      <c r="C9" s="138">
        <f t="shared" si="1"/>
        <v>0.3121410012237934</v>
      </c>
      <c r="D9" s="105">
        <v>0.1</v>
      </c>
      <c r="E9" s="105">
        <v>1</v>
      </c>
    </row>
    <row r="10" spans="1:5">
      <c r="A10" s="37" t="s">
        <v>267</v>
      </c>
      <c r="B10" s="136">
        <f t="shared" si="2"/>
        <v>120.52259371574002</v>
      </c>
      <c r="C10" s="138">
        <f t="shared" si="1"/>
        <v>0.14672754430547988</v>
      </c>
      <c r="D10" s="105">
        <v>0.1</v>
      </c>
      <c r="E10" s="105">
        <v>1</v>
      </c>
    </row>
    <row r="11" spans="1:5">
      <c r="A11" s="37" t="s">
        <v>268</v>
      </c>
      <c r="B11" s="136">
        <f t="shared" si="2"/>
        <v>58.525007093607904</v>
      </c>
      <c r="C11" s="138">
        <f t="shared" si="1"/>
        <v>7.1249964895041928E-2</v>
      </c>
      <c r="D11" s="105">
        <v>0.1</v>
      </c>
      <c r="E11" s="105">
        <v>1</v>
      </c>
    </row>
    <row r="12" spans="1:5">
      <c r="A12" s="37" t="s">
        <v>269</v>
      </c>
      <c r="B12" s="136">
        <f t="shared" si="2"/>
        <v>30.000598188039998</v>
      </c>
      <c r="C12" s="138">
        <f t="shared" si="1"/>
        <v>3.6523559310453639E-2</v>
      </c>
      <c r="D12" s="105">
        <v>0.1</v>
      </c>
      <c r="E12" s="105">
        <v>1</v>
      </c>
    </row>
    <row r="13" spans="1:5">
      <c r="A13" s="37" t="s">
        <v>270</v>
      </c>
      <c r="B13" s="136">
        <f t="shared" si="2"/>
        <v>6.9579266253900007</v>
      </c>
      <c r="C13" s="138">
        <f t="shared" si="1"/>
        <v>8.4707726221781368E-3</v>
      </c>
      <c r="D13" s="105">
        <v>0.1</v>
      </c>
      <c r="E13" s="105">
        <v>1</v>
      </c>
    </row>
    <row r="14" spans="1:5">
      <c r="A14" s="37" t="s">
        <v>271</v>
      </c>
      <c r="B14" s="136">
        <f t="shared" si="2"/>
        <v>5.376593380730001</v>
      </c>
      <c r="C14" s="138">
        <f t="shared" si="1"/>
        <v>6.5456137240480156E-3</v>
      </c>
      <c r="D14" s="105">
        <v>0.1</v>
      </c>
      <c r="E14" s="105">
        <v>1</v>
      </c>
    </row>
    <row r="15" spans="1:5">
      <c r="A15" s="37" t="s">
        <v>272</v>
      </c>
      <c r="B15" s="136">
        <f t="shared" si="2"/>
        <v>-6.8222597763562325</v>
      </c>
      <c r="C15" s="138">
        <f t="shared" si="1"/>
        <v>-8.3056080419224489E-3</v>
      </c>
      <c r="D15" s="105">
        <v>0.1</v>
      </c>
      <c r="E15" s="105">
        <v>1</v>
      </c>
    </row>
    <row r="16" spans="1:5">
      <c r="A16" s="37" t="s">
        <v>273</v>
      </c>
      <c r="B16" s="136">
        <f>SUM(B5:B15)</f>
        <v>821.4040130380539</v>
      </c>
      <c r="C16" s="138">
        <f>B16/$B$16</f>
        <v>1</v>
      </c>
      <c r="D16" s="105"/>
      <c r="E16" s="105">
        <v>1</v>
      </c>
    </row>
    <row r="17" spans="1:36" ht="15" thickBot="1">
      <c r="A17" s="38"/>
      <c r="B17" s="57"/>
      <c r="C17" s="139">
        <f>SUM(C5:C15)</f>
        <v>0.99999999999999989</v>
      </c>
      <c r="D17" s="57"/>
      <c r="E17" s="57"/>
    </row>
    <row r="19" spans="1:36">
      <c r="H19" s="35"/>
    </row>
    <row r="20" spans="1:36" ht="15" thickBot="1">
      <c r="H20" s="35"/>
    </row>
    <row r="21" spans="1:36" s="98" customFormat="1">
      <c r="A21" s="89"/>
      <c r="B21" s="90"/>
      <c r="C21" s="90"/>
      <c r="D21" s="90"/>
      <c r="E21" s="91" t="s">
        <v>633</v>
      </c>
      <c r="F21" s="91" t="s">
        <v>634</v>
      </c>
      <c r="G21" s="91" t="s">
        <v>635</v>
      </c>
      <c r="H21" s="91" t="s">
        <v>636</v>
      </c>
      <c r="I21" s="91" t="s">
        <v>637</v>
      </c>
      <c r="J21" s="91" t="s">
        <v>638</v>
      </c>
      <c r="K21" s="91" t="s">
        <v>639</v>
      </c>
      <c r="L21" s="91" t="s">
        <v>640</v>
      </c>
      <c r="M21" s="91" t="s">
        <v>641</v>
      </c>
      <c r="N21" s="91" t="s">
        <v>642</v>
      </c>
      <c r="O21" s="91" t="s">
        <v>643</v>
      </c>
      <c r="P21" s="91" t="s">
        <v>644</v>
      </c>
      <c r="Q21" s="91" t="s">
        <v>645</v>
      </c>
      <c r="R21" s="91" t="s">
        <v>646</v>
      </c>
      <c r="S21" s="91" t="s">
        <v>647</v>
      </c>
      <c r="T21" s="91" t="s">
        <v>648</v>
      </c>
      <c r="U21" s="91" t="s">
        <v>649</v>
      </c>
      <c r="V21" s="91" t="s">
        <v>650</v>
      </c>
      <c r="W21" s="91" t="s">
        <v>651</v>
      </c>
      <c r="X21" s="91" t="s">
        <v>652</v>
      </c>
      <c r="Y21" s="91" t="s">
        <v>43</v>
      </c>
      <c r="Z21" s="91" t="s">
        <v>44</v>
      </c>
      <c r="AA21" s="91" t="s">
        <v>45</v>
      </c>
      <c r="AB21" s="91" t="s">
        <v>46</v>
      </c>
      <c r="AC21" s="91" t="s">
        <v>47</v>
      </c>
      <c r="AD21" s="91" t="s">
        <v>48</v>
      </c>
      <c r="AE21" s="91" t="s">
        <v>49</v>
      </c>
      <c r="AF21" s="91" t="s">
        <v>50</v>
      </c>
      <c r="AG21" s="91" t="s">
        <v>51</v>
      </c>
      <c r="AH21" s="91" t="s">
        <v>52</v>
      </c>
      <c r="AI21" s="91" t="s">
        <v>653</v>
      </c>
      <c r="AJ21" s="91" t="s">
        <v>654</v>
      </c>
    </row>
    <row r="22" spans="1:36" s="99" customFormat="1" ht="14.4" customHeight="1">
      <c r="A22" s="167" t="s">
        <v>655</v>
      </c>
      <c r="B22" s="166" t="s">
        <v>656</v>
      </c>
      <c r="C22" s="166" t="s">
        <v>664</v>
      </c>
      <c r="D22" s="84" t="s">
        <v>657</v>
      </c>
      <c r="E22" s="85">
        <v>72632.02744539571</v>
      </c>
      <c r="F22" s="85">
        <v>65681.345005493611</v>
      </c>
      <c r="G22" s="85">
        <v>64228.083746306525</v>
      </c>
      <c r="H22" s="85">
        <v>63328.887050927886</v>
      </c>
      <c r="I22" s="85">
        <v>63179.005313155925</v>
      </c>
      <c r="J22" s="85">
        <v>63189.247942677226</v>
      </c>
      <c r="K22" s="85">
        <v>63734.243547798826</v>
      </c>
      <c r="L22" s="85">
        <v>62749.874802407525</v>
      </c>
      <c r="M22" s="85">
        <v>63202.483742464523</v>
      </c>
      <c r="N22" s="85">
        <v>63368.028373892179</v>
      </c>
      <c r="O22" s="85">
        <v>62732.482810684887</v>
      </c>
      <c r="P22" s="85">
        <v>63456.546637956031</v>
      </c>
      <c r="Q22" s="85">
        <v>61258.857545101389</v>
      </c>
      <c r="R22" s="85">
        <v>60681.549056623226</v>
      </c>
      <c r="S22" s="85">
        <v>59802.118528615079</v>
      </c>
      <c r="T22" s="85">
        <v>59623.259160878311</v>
      </c>
      <c r="U22" s="85">
        <v>58506.352174191692</v>
      </c>
      <c r="V22" s="85">
        <v>59063.362793470325</v>
      </c>
      <c r="W22" s="85">
        <v>59423.915382191917</v>
      </c>
      <c r="X22" s="85">
        <v>59768.19670342809</v>
      </c>
      <c r="Y22" s="85">
        <v>59355.48388977017</v>
      </c>
      <c r="Z22" s="85">
        <v>59394.443154603279</v>
      </c>
      <c r="AA22" s="85">
        <v>60052.380420102141</v>
      </c>
      <c r="AB22" s="85">
        <v>60851.99863106064</v>
      </c>
      <c r="AC22" s="85">
        <v>62107.718239765934</v>
      </c>
      <c r="AD22" s="85">
        <v>61967.227088379019</v>
      </c>
      <c r="AE22" s="85">
        <v>61546.128876928844</v>
      </c>
      <c r="AF22" s="85">
        <v>60866.857377017805</v>
      </c>
      <c r="AG22" s="85">
        <v>59265.36245981769</v>
      </c>
      <c r="AH22" s="85">
        <v>58525.007093607906</v>
      </c>
      <c r="AI22" s="85">
        <v>57551.881897072344</v>
      </c>
      <c r="AJ22" s="85">
        <v>56332.889330890466</v>
      </c>
    </row>
    <row r="23" spans="1:36" s="99" customFormat="1">
      <c r="A23" s="167"/>
      <c r="B23" s="166"/>
      <c r="C23" s="166"/>
      <c r="D23" s="84" t="s">
        <v>620</v>
      </c>
      <c r="E23" s="85">
        <v>164377.47511285375</v>
      </c>
      <c r="F23" s="85">
        <v>167389.51586149062</v>
      </c>
      <c r="G23" s="85">
        <v>173249.93233984042</v>
      </c>
      <c r="H23" s="85">
        <v>177644.7905599504</v>
      </c>
      <c r="I23" s="85">
        <v>173637.97688685657</v>
      </c>
      <c r="J23" s="85">
        <v>177418.05005824598</v>
      </c>
      <c r="K23" s="85">
        <v>177163.92926217578</v>
      </c>
      <c r="L23" s="85">
        <v>177510.5246133875</v>
      </c>
      <c r="M23" s="85">
        <v>180794.54446359936</v>
      </c>
      <c r="N23" s="85">
        <v>185901.2104462698</v>
      </c>
      <c r="O23" s="85">
        <v>181935.78617350408</v>
      </c>
      <c r="P23" s="85">
        <v>178147.1067693232</v>
      </c>
      <c r="Q23" s="85">
        <v>175752.78469682916</v>
      </c>
      <c r="R23" s="85">
        <v>169323.08285570249</v>
      </c>
      <c r="S23" s="85">
        <v>168920.99012275002</v>
      </c>
      <c r="T23" s="85">
        <v>160882.07979543001</v>
      </c>
      <c r="U23" s="85">
        <v>157110.853371</v>
      </c>
      <c r="V23" s="85">
        <v>153937.84475031</v>
      </c>
      <c r="W23" s="85">
        <v>153641.89388332001</v>
      </c>
      <c r="X23" s="85">
        <v>152947.93714239998</v>
      </c>
      <c r="Y23" s="85">
        <v>153867.64751829</v>
      </c>
      <c r="Z23" s="85">
        <v>156009.17454178</v>
      </c>
      <c r="AA23" s="85">
        <v>154538.98105489998</v>
      </c>
      <c r="AB23" s="85">
        <v>158913.81461437</v>
      </c>
      <c r="AC23" s="85">
        <v>159809.73972786998</v>
      </c>
      <c r="AD23" s="85">
        <v>162767.53619612</v>
      </c>
      <c r="AE23" s="85">
        <v>165683.51711497002</v>
      </c>
      <c r="AF23" s="85">
        <v>168699.20245901999</v>
      </c>
      <c r="AG23" s="85">
        <v>163180.57323608</v>
      </c>
      <c r="AH23" s="85">
        <v>164868.35791776999</v>
      </c>
      <c r="AI23" s="85">
        <v>146177.35577213002</v>
      </c>
      <c r="AJ23" s="85">
        <v>147633.44615612004</v>
      </c>
    </row>
    <row r="24" spans="1:36" s="99" customFormat="1">
      <c r="A24" s="167"/>
      <c r="B24" s="166"/>
      <c r="C24" s="166"/>
      <c r="D24" s="84" t="s">
        <v>658</v>
      </c>
      <c r="E24" s="85">
        <v>278900.028440075</v>
      </c>
      <c r="F24" s="85">
        <v>253707.36879733397</v>
      </c>
      <c r="G24" s="85">
        <v>243068.496780816</v>
      </c>
      <c r="H24" s="85">
        <v>233369.23029627325</v>
      </c>
      <c r="I24" s="85">
        <v>237147.8046795608</v>
      </c>
      <c r="J24" s="85">
        <v>238905.77051236317</v>
      </c>
      <c r="K24" s="85">
        <v>227760.99118924246</v>
      </c>
      <c r="L24" s="85">
        <v>232355.32642376111</v>
      </c>
      <c r="M24" s="85">
        <v>215347.77090565505</v>
      </c>
      <c r="N24" s="85">
        <v>205295.7876147973</v>
      </c>
      <c r="O24" s="85">
        <v>204885.58276237221</v>
      </c>
      <c r="P24" s="85">
        <v>194201.11020413454</v>
      </c>
      <c r="Q24" s="85">
        <v>191924.39347341959</v>
      </c>
      <c r="R24" s="85">
        <v>192702.539302369</v>
      </c>
      <c r="S24" s="85">
        <v>193529.96706695281</v>
      </c>
      <c r="T24" s="85">
        <v>187502.45162057586</v>
      </c>
      <c r="U24" s="85">
        <v>192546.74278326385</v>
      </c>
      <c r="V24" s="85">
        <v>201253.32201648742</v>
      </c>
      <c r="W24" s="85">
        <v>197786.888712821</v>
      </c>
      <c r="X24" s="85">
        <v>172737.50069000886</v>
      </c>
      <c r="Y24" s="85">
        <v>186208.27033531002</v>
      </c>
      <c r="Z24" s="85">
        <v>183262.00105352694</v>
      </c>
      <c r="AA24" s="85">
        <v>177816.46771113161</v>
      </c>
      <c r="AB24" s="85">
        <v>178334.90048565244</v>
      </c>
      <c r="AC24" s="85">
        <v>178507.94151692261</v>
      </c>
      <c r="AD24" s="85">
        <v>185920.71199970032</v>
      </c>
      <c r="AE24" s="85">
        <v>189943.36659789499</v>
      </c>
      <c r="AF24" s="85">
        <v>195493.38070664037</v>
      </c>
      <c r="AG24" s="85">
        <v>187608.40806366838</v>
      </c>
      <c r="AH24" s="85">
        <v>181989.3191697622</v>
      </c>
      <c r="AI24" s="85">
        <v>175698.09807545159</v>
      </c>
      <c r="AJ24" s="85">
        <v>183252.20030778641</v>
      </c>
    </row>
    <row r="25" spans="1:36" s="99" customFormat="1">
      <c r="A25" s="167"/>
      <c r="B25" s="166"/>
      <c r="C25" s="166"/>
      <c r="D25" s="84" t="s">
        <v>626</v>
      </c>
      <c r="E25" s="85">
        <v>41208.891374339997</v>
      </c>
      <c r="F25" s="85">
        <v>42608.213559069998</v>
      </c>
      <c r="G25" s="85">
        <v>43072.002691829999</v>
      </c>
      <c r="H25" s="85">
        <v>42650.102231440003</v>
      </c>
      <c r="I25" s="85">
        <v>41491.835457110006</v>
      </c>
      <c r="J25" s="85">
        <v>40135.977339900004</v>
      </c>
      <c r="K25" s="85">
        <v>38261.993834180001</v>
      </c>
      <c r="L25" s="85">
        <v>34832.352214720006</v>
      </c>
      <c r="M25" s="85">
        <v>32230.180062989999</v>
      </c>
      <c r="N25" s="85">
        <v>30177.97835274</v>
      </c>
      <c r="O25" s="85">
        <v>28249.563892530001</v>
      </c>
      <c r="P25" s="85">
        <v>26207.974690079998</v>
      </c>
      <c r="Q25" s="85">
        <v>24490.61299555</v>
      </c>
      <c r="R25" s="85">
        <v>22699.1402366</v>
      </c>
      <c r="S25" s="85">
        <v>20118.018916429999</v>
      </c>
      <c r="T25" s="85">
        <v>18453.67151022</v>
      </c>
      <c r="U25" s="85">
        <v>16383.414104359999</v>
      </c>
      <c r="V25" s="85">
        <v>14868.193775639998</v>
      </c>
      <c r="W25" s="85">
        <v>13478.05113652</v>
      </c>
      <c r="X25" s="85">
        <v>12098.710309549999</v>
      </c>
      <c r="Y25" s="85">
        <v>10853.394831359999</v>
      </c>
      <c r="Z25" s="85">
        <v>9987.1648425099993</v>
      </c>
      <c r="AA25" s="85">
        <v>9167.3538118600009</v>
      </c>
      <c r="AB25" s="85">
        <v>8380.6363585199997</v>
      </c>
      <c r="AC25" s="85">
        <v>7779.894020220001</v>
      </c>
      <c r="AD25" s="85">
        <v>7175.1394739100006</v>
      </c>
      <c r="AE25" s="85">
        <v>6655.1615380200001</v>
      </c>
      <c r="AF25" s="85">
        <v>6281.32556931</v>
      </c>
      <c r="AG25" s="85">
        <v>5897.2677536000001</v>
      </c>
      <c r="AH25" s="85">
        <v>5376.5933807300007</v>
      </c>
      <c r="AI25" s="85">
        <v>4901.0282320599999</v>
      </c>
      <c r="AJ25" s="85">
        <v>4494.0475436799998</v>
      </c>
    </row>
    <row r="26" spans="1:36" s="99" customFormat="1">
      <c r="A26" s="167"/>
      <c r="B26" s="166"/>
      <c r="C26" s="166"/>
      <c r="D26" s="84" t="s">
        <v>659</v>
      </c>
      <c r="E26" s="85">
        <v>12179.3856072</v>
      </c>
      <c r="F26" s="85">
        <v>11987.96088244</v>
      </c>
      <c r="G26" s="85">
        <v>12984.357607790002</v>
      </c>
      <c r="H26" s="85">
        <v>13930.221975959998</v>
      </c>
      <c r="I26" s="85">
        <v>14579.998697140001</v>
      </c>
      <c r="J26" s="85">
        <v>15073.681758090001</v>
      </c>
      <c r="K26" s="85">
        <v>15967.783948510001</v>
      </c>
      <c r="L26" s="85">
        <v>16554.32615678</v>
      </c>
      <c r="M26" s="85">
        <v>17077.735530549999</v>
      </c>
      <c r="N26" s="85">
        <v>18470.212758689999</v>
      </c>
      <c r="O26" s="85">
        <v>19613.963605280002</v>
      </c>
      <c r="P26" s="85">
        <v>19109.19613896</v>
      </c>
      <c r="Q26" s="85">
        <v>19028.842735989998</v>
      </c>
      <c r="R26" s="85">
        <v>19364.535302910001</v>
      </c>
      <c r="S26" s="85">
        <v>20020.529539980002</v>
      </c>
      <c r="T26" s="85">
        <v>23204.106372509999</v>
      </c>
      <c r="U26" s="85">
        <v>24434.433518540005</v>
      </c>
      <c r="V26" s="85">
        <v>25336.606284619997</v>
      </c>
      <c r="W26" s="85">
        <v>25601.21149827</v>
      </c>
      <c r="X26" s="85">
        <v>24919.444406210005</v>
      </c>
      <c r="Y26" s="85">
        <v>24522.785383069997</v>
      </c>
      <c r="Z26" s="85">
        <v>23343.608423909998</v>
      </c>
      <c r="AA26" s="85">
        <v>25255.806782739997</v>
      </c>
      <c r="AB26" s="85">
        <v>25762.915428349999</v>
      </c>
      <c r="AC26" s="85">
        <v>24794.18728781</v>
      </c>
      <c r="AD26" s="85">
        <v>24700.692931850001</v>
      </c>
      <c r="AE26" s="85">
        <v>26706.754376449997</v>
      </c>
      <c r="AF26" s="85">
        <v>29438.08048176</v>
      </c>
      <c r="AG26" s="85">
        <v>30312.034290970001</v>
      </c>
      <c r="AH26" s="85">
        <v>30000.59818804</v>
      </c>
      <c r="AI26" s="85">
        <v>13807.947335750001</v>
      </c>
      <c r="AJ26" s="85">
        <v>18298.223199709999</v>
      </c>
    </row>
    <row r="27" spans="1:36" s="99" customFormat="1">
      <c r="A27" s="167"/>
      <c r="B27" s="166"/>
      <c r="C27" s="166"/>
      <c r="D27" s="84" t="s">
        <v>660</v>
      </c>
      <c r="E27" s="85">
        <v>7001.4565032800001</v>
      </c>
      <c r="F27" s="85">
        <v>5886.9289745400001</v>
      </c>
      <c r="G27" s="85">
        <v>4850.6077458899999</v>
      </c>
      <c r="H27" s="85">
        <v>6331.4121278000002</v>
      </c>
      <c r="I27" s="85">
        <v>5784.4952005200003</v>
      </c>
      <c r="J27" s="85">
        <v>5833.5589494300002</v>
      </c>
      <c r="K27" s="85">
        <v>5815.7336590900004</v>
      </c>
      <c r="L27" s="85">
        <v>6261.4142688599995</v>
      </c>
      <c r="M27" s="85">
        <v>5774.6433995000007</v>
      </c>
      <c r="N27" s="85">
        <v>5916.9082150499999</v>
      </c>
      <c r="O27" s="85">
        <v>6271.4630915200005</v>
      </c>
      <c r="P27" s="85">
        <v>6329.7860056199997</v>
      </c>
      <c r="Q27" s="85">
        <v>6800.9318445899999</v>
      </c>
      <c r="R27" s="85">
        <v>7568.8096613800017</v>
      </c>
      <c r="S27" s="85">
        <v>7861.02512372</v>
      </c>
      <c r="T27" s="85">
        <v>7392.0551802999998</v>
      </c>
      <c r="U27" s="85">
        <v>7672.7565905499996</v>
      </c>
      <c r="V27" s="85">
        <v>8930.8174555200003</v>
      </c>
      <c r="W27" s="85">
        <v>8537.6141821700003</v>
      </c>
      <c r="X27" s="85">
        <v>8134.6416142799999</v>
      </c>
      <c r="Y27" s="85">
        <v>8357.6312003300009</v>
      </c>
      <c r="Z27" s="85">
        <v>8222.4979378400003</v>
      </c>
      <c r="AA27" s="85">
        <v>7604.0056364399998</v>
      </c>
      <c r="AB27" s="85">
        <v>6793.670933989999</v>
      </c>
      <c r="AC27" s="85">
        <v>6746.4556035300002</v>
      </c>
      <c r="AD27" s="85">
        <v>7017.39695003</v>
      </c>
      <c r="AE27" s="85">
        <v>8305.2360595800001</v>
      </c>
      <c r="AF27" s="85">
        <v>6645.3287704200011</v>
      </c>
      <c r="AG27" s="85">
        <v>4680.6832109000006</v>
      </c>
      <c r="AH27" s="85">
        <v>3592.0056844299997</v>
      </c>
      <c r="AI27" s="85">
        <v>3561.7695802799999</v>
      </c>
      <c r="AJ27" s="85">
        <v>3798.2291139099998</v>
      </c>
    </row>
    <row r="28" spans="1:36" s="99" customFormat="1">
      <c r="A28" s="167"/>
      <c r="B28" s="166"/>
      <c r="C28" s="166"/>
      <c r="D28" s="84" t="s">
        <v>661</v>
      </c>
      <c r="E28" s="85">
        <v>473496.81231563998</v>
      </c>
      <c r="F28" s="85">
        <v>458603.77237145999</v>
      </c>
      <c r="G28" s="85">
        <v>434336.81467787002</v>
      </c>
      <c r="H28" s="85">
        <v>424503.22794568003</v>
      </c>
      <c r="I28" s="85">
        <v>418566.78285016003</v>
      </c>
      <c r="J28" s="85">
        <v>405356.08268891001</v>
      </c>
      <c r="K28" s="85">
        <v>411129.85941874998</v>
      </c>
      <c r="L28" s="85">
        <v>389356.53853105998</v>
      </c>
      <c r="M28" s="85">
        <v>389276.19800805004</v>
      </c>
      <c r="N28" s="85">
        <v>378305.93559114001</v>
      </c>
      <c r="O28" s="85">
        <v>389183.98385085998</v>
      </c>
      <c r="P28" s="85">
        <v>399090.45891068998</v>
      </c>
      <c r="Q28" s="85">
        <v>399092.77473581</v>
      </c>
      <c r="R28" s="85">
        <v>411129.49814191007</v>
      </c>
      <c r="S28" s="85">
        <v>405811.76439025998</v>
      </c>
      <c r="T28" s="85">
        <v>398892.23776821001</v>
      </c>
      <c r="U28" s="85">
        <v>399122.14644405991</v>
      </c>
      <c r="V28" s="85">
        <v>404253.20990305004</v>
      </c>
      <c r="W28" s="85">
        <v>383005.65723669995</v>
      </c>
      <c r="X28" s="85">
        <v>356057.00331634999</v>
      </c>
      <c r="Y28" s="85">
        <v>367624.60414237005</v>
      </c>
      <c r="Z28" s="85">
        <v>364796.59471288999</v>
      </c>
      <c r="AA28" s="85">
        <v>375649.31296274997</v>
      </c>
      <c r="AB28" s="85">
        <v>381255.65807339002</v>
      </c>
      <c r="AC28" s="85">
        <v>360275.12973739003</v>
      </c>
      <c r="AD28" s="85">
        <v>348139.37887147005</v>
      </c>
      <c r="AE28" s="85">
        <v>343313.07318805996</v>
      </c>
      <c r="AF28" s="85">
        <v>321476.76982599997</v>
      </c>
      <c r="AG28" s="85">
        <v>307968.73784786003</v>
      </c>
      <c r="AH28" s="85">
        <v>256393.87103894001</v>
      </c>
      <c r="AI28" s="85">
        <v>217150.42992239</v>
      </c>
      <c r="AJ28" s="85">
        <v>244285.90901553692</v>
      </c>
    </row>
    <row r="29" spans="1:36" s="99" customFormat="1">
      <c r="A29" s="167"/>
      <c r="B29" s="166"/>
      <c r="C29" s="166"/>
      <c r="D29" s="84" t="s">
        <v>662</v>
      </c>
      <c r="E29" s="85">
        <v>197981.31449891996</v>
      </c>
      <c r="F29" s="85">
        <v>199876.49734086002</v>
      </c>
      <c r="G29" s="85">
        <v>183916.65078959998</v>
      </c>
      <c r="H29" s="85">
        <v>191949.9664946</v>
      </c>
      <c r="I29" s="85">
        <v>181606.13022490998</v>
      </c>
      <c r="J29" s="85">
        <v>183886.07301245999</v>
      </c>
      <c r="K29" s="85">
        <v>207987.22912144999</v>
      </c>
      <c r="L29" s="85">
        <v>194859.72019453003</v>
      </c>
      <c r="M29" s="85">
        <v>186709.35709085001</v>
      </c>
      <c r="N29" s="85">
        <v>170451.05680272001</v>
      </c>
      <c r="O29" s="85">
        <v>164693.98869793001</v>
      </c>
      <c r="P29" s="85">
        <v>185403.05927254001</v>
      </c>
      <c r="Q29" s="85">
        <v>172367.65095492001</v>
      </c>
      <c r="R29" s="85">
        <v>165001.62884788</v>
      </c>
      <c r="S29" s="85">
        <v>154683.31800175001</v>
      </c>
      <c r="T29" s="85">
        <v>152236.22739464001</v>
      </c>
      <c r="U29" s="85">
        <v>160738.67036350002</v>
      </c>
      <c r="V29" s="85">
        <v>124793.81853617998</v>
      </c>
      <c r="W29" s="85">
        <v>150446.58790678001</v>
      </c>
      <c r="X29" s="85">
        <v>137723.49918432999</v>
      </c>
      <c r="Y29" s="85">
        <v>147027.29766500997</v>
      </c>
      <c r="Z29" s="85">
        <v>126091.20316127001</v>
      </c>
      <c r="AA29" s="85">
        <v>129194.17457666999</v>
      </c>
      <c r="AB29" s="85">
        <v>138727.105477</v>
      </c>
      <c r="AC29" s="85">
        <v>117343.61590430001</v>
      </c>
      <c r="AD29" s="85">
        <v>123114.16285714001</v>
      </c>
      <c r="AE29" s="85">
        <v>123596.85106738</v>
      </c>
      <c r="AF29" s="85">
        <v>121580.80408935</v>
      </c>
      <c r="AG29" s="85">
        <v>115412.57883777001</v>
      </c>
      <c r="AH29" s="85">
        <v>120522.59371574002</v>
      </c>
      <c r="AI29" s="85">
        <v>122444.18153927999</v>
      </c>
      <c r="AJ29" s="85">
        <v>117039.78130059998</v>
      </c>
    </row>
    <row r="30" spans="1:36" s="99" customFormat="1">
      <c r="A30" s="167"/>
      <c r="B30" s="166"/>
      <c r="C30" s="166"/>
      <c r="D30" s="84" t="s">
        <v>663</v>
      </c>
      <c r="E30" s="85">
        <v>35975.622190805851</v>
      </c>
      <c r="F30" s="85">
        <v>-24955.619777410382</v>
      </c>
      <c r="G30" s="85">
        <v>-33376.199753348388</v>
      </c>
      <c r="H30" s="85">
        <v>-34338.566588412701</v>
      </c>
      <c r="I30" s="85">
        <v>-29315.749098703687</v>
      </c>
      <c r="J30" s="85">
        <v>-23118.494732336294</v>
      </c>
      <c r="K30" s="85">
        <v>-16717.866747452372</v>
      </c>
      <c r="L30" s="85">
        <v>-15968.964174756638</v>
      </c>
      <c r="M30" s="85">
        <v>-16100.023867580469</v>
      </c>
      <c r="N30" s="85">
        <v>-20064.430753171455</v>
      </c>
      <c r="O30" s="85">
        <v>-151.17568596958264</v>
      </c>
      <c r="P30" s="85">
        <v>-9647.8554803817424</v>
      </c>
      <c r="Q30" s="85">
        <v>22473.393099946454</v>
      </c>
      <c r="R30" s="85">
        <v>17339.495140247822</v>
      </c>
      <c r="S30" s="85">
        <v>12069.355746149056</v>
      </c>
      <c r="T30" s="85">
        <v>7832.4752121640631</v>
      </c>
      <c r="U30" s="85">
        <v>878.81324597628293</v>
      </c>
      <c r="V30" s="85">
        <v>3964.5926490216771</v>
      </c>
      <c r="W30" s="85">
        <v>-1438.727823155619</v>
      </c>
      <c r="X30" s="85">
        <v>-10142.782680538779</v>
      </c>
      <c r="Y30" s="85">
        <v>-2655.836075874668</v>
      </c>
      <c r="Z30" s="85">
        <v>-8809.0713050736686</v>
      </c>
      <c r="AA30" s="85">
        <v>-17466.771447766787</v>
      </c>
      <c r="AB30" s="85">
        <v>-16212.75647922363</v>
      </c>
      <c r="AC30" s="85">
        <v>-8999.2824007949112</v>
      </c>
      <c r="AD30" s="85">
        <v>-11171.578463999938</v>
      </c>
      <c r="AE30" s="85">
        <v>-13727.411348905882</v>
      </c>
      <c r="AF30" s="85">
        <v>-10705.193543779755</v>
      </c>
      <c r="AG30" s="85">
        <v>-7656.9304478948306</v>
      </c>
      <c r="AH30" s="85">
        <v>-6822.2597763562326</v>
      </c>
      <c r="AI30" s="85">
        <v>4196.8352055761852</v>
      </c>
      <c r="AJ30" s="85">
        <v>3998.401412685213</v>
      </c>
    </row>
    <row r="31" spans="1:36" s="99" customFormat="1">
      <c r="A31" s="167"/>
      <c r="B31" s="166"/>
      <c r="C31" s="166"/>
      <c r="D31" s="84" t="s">
        <v>625</v>
      </c>
      <c r="E31" s="85">
        <v>22628.232834559996</v>
      </c>
      <c r="F31" s="85">
        <v>17197.866504550002</v>
      </c>
      <c r="G31" s="85">
        <v>13753.654169019999</v>
      </c>
      <c r="H31" s="85">
        <v>12860.467308249999</v>
      </c>
      <c r="I31" s="85">
        <v>12163.035363679999</v>
      </c>
      <c r="J31" s="85">
        <v>11769.60601263</v>
      </c>
      <c r="K31" s="85">
        <v>11830.70288536</v>
      </c>
      <c r="L31" s="85">
        <v>10523.024568229999</v>
      </c>
      <c r="M31" s="85">
        <v>10043.51783518</v>
      </c>
      <c r="N31" s="85">
        <v>9680.8348862800012</v>
      </c>
      <c r="O31" s="85">
        <v>8510.4425496099993</v>
      </c>
      <c r="P31" s="85">
        <v>8362.816664689999</v>
      </c>
      <c r="Q31" s="85">
        <v>8150.7891538500007</v>
      </c>
      <c r="R31" s="85">
        <v>7852.5752994999993</v>
      </c>
      <c r="S31" s="85">
        <v>7424.9633272699994</v>
      </c>
      <c r="T31" s="85">
        <v>7397.0435013099996</v>
      </c>
      <c r="U31" s="85">
        <v>7489.1821498899999</v>
      </c>
      <c r="V31" s="85">
        <v>6695.3085423000002</v>
      </c>
      <c r="W31" s="85">
        <v>7191.3243973600001</v>
      </c>
      <c r="X31" s="85">
        <v>7003.1580154000003</v>
      </c>
      <c r="Y31" s="85">
        <v>7442.4359554399998</v>
      </c>
      <c r="Z31" s="85">
        <v>7961.5772199900002</v>
      </c>
      <c r="AA31" s="85">
        <v>6929.0569941299991</v>
      </c>
      <c r="AB31" s="85">
        <v>7041.2593551900009</v>
      </c>
      <c r="AC31" s="85">
        <v>7570.3808776599999</v>
      </c>
      <c r="AD31" s="85">
        <v>7573.7158763999996</v>
      </c>
      <c r="AE31" s="85">
        <v>7821.7162573999994</v>
      </c>
      <c r="AF31" s="85">
        <v>7184.4388920499987</v>
      </c>
      <c r="AG31" s="85">
        <v>6838.2613260199996</v>
      </c>
      <c r="AH31" s="85">
        <v>6957.9266253900005</v>
      </c>
      <c r="AI31" s="85">
        <v>6999.7137248400004</v>
      </c>
      <c r="AJ31" s="85">
        <v>7319.7344032199999</v>
      </c>
    </row>
    <row r="32" spans="1:36" s="87" customFormat="1" ht="15" thickBot="1">
      <c r="A32" s="86"/>
      <c r="C32" s="88"/>
    </row>
    <row r="33" spans="1:36" ht="15" thickBot="1"/>
    <row r="34" spans="1:36" s="76" customFormat="1">
      <c r="A34" s="95" t="s">
        <v>167</v>
      </c>
      <c r="B34" s="74"/>
      <c r="C34" s="74"/>
      <c r="D34" s="74"/>
      <c r="E34" s="75" t="s">
        <v>633</v>
      </c>
      <c r="F34" s="75" t="s">
        <v>634</v>
      </c>
      <c r="G34" s="75" t="s">
        <v>635</v>
      </c>
      <c r="H34" s="75" t="s">
        <v>636</v>
      </c>
      <c r="I34" s="75" t="s">
        <v>637</v>
      </c>
      <c r="J34" s="75" t="s">
        <v>638</v>
      </c>
      <c r="K34" s="75" t="s">
        <v>639</v>
      </c>
      <c r="L34" s="75" t="s">
        <v>640</v>
      </c>
      <c r="M34" s="75" t="s">
        <v>641</v>
      </c>
      <c r="N34" s="75" t="s">
        <v>642</v>
      </c>
      <c r="O34" s="75" t="s">
        <v>643</v>
      </c>
      <c r="P34" s="75" t="s">
        <v>644</v>
      </c>
      <c r="Q34" s="75" t="s">
        <v>645</v>
      </c>
      <c r="R34" s="75" t="s">
        <v>646</v>
      </c>
      <c r="S34" s="75" t="s">
        <v>647</v>
      </c>
      <c r="T34" s="75" t="s">
        <v>648</v>
      </c>
      <c r="U34" s="75" t="s">
        <v>649</v>
      </c>
      <c r="V34" s="75" t="s">
        <v>650</v>
      </c>
      <c r="W34" s="75" t="s">
        <v>651</v>
      </c>
      <c r="X34" s="75" t="s">
        <v>652</v>
      </c>
      <c r="Y34" s="75" t="s">
        <v>43</v>
      </c>
      <c r="Z34" s="75" t="s">
        <v>44</v>
      </c>
      <c r="AA34" s="75" t="s">
        <v>45</v>
      </c>
      <c r="AB34" s="75" t="s">
        <v>46</v>
      </c>
      <c r="AC34" s="75" t="s">
        <v>47</v>
      </c>
      <c r="AD34" s="75" t="s">
        <v>48</v>
      </c>
      <c r="AE34" s="75" t="s">
        <v>49</v>
      </c>
      <c r="AF34" s="75" t="s">
        <v>50</v>
      </c>
      <c r="AG34" s="75" t="s">
        <v>51</v>
      </c>
      <c r="AH34" s="75" t="s">
        <v>52</v>
      </c>
      <c r="AI34" s="75" t="s">
        <v>653</v>
      </c>
      <c r="AJ34" s="75" t="s">
        <v>654</v>
      </c>
    </row>
    <row r="35" spans="1:36">
      <c r="A35" s="37"/>
      <c r="E35" s="81">
        <v>185672.57603688</v>
      </c>
      <c r="F35" s="81">
        <v>164147.19290959998</v>
      </c>
      <c r="G35" s="81">
        <v>153527.71379824</v>
      </c>
      <c r="H35" s="81">
        <v>142565.35767370998</v>
      </c>
      <c r="I35" s="81">
        <v>140819.25050485</v>
      </c>
      <c r="J35" s="81">
        <v>144147.75954622001</v>
      </c>
      <c r="K35" s="81">
        <v>134892.16825523999</v>
      </c>
      <c r="L35" s="81">
        <v>138894.88387143001</v>
      </c>
      <c r="M35" s="81">
        <v>134340.68000779001</v>
      </c>
      <c r="N35" s="81">
        <v>131891.95347944999</v>
      </c>
      <c r="O35" s="81">
        <v>128227.34404882</v>
      </c>
      <c r="P35" s="81">
        <v>121176.23814280001</v>
      </c>
      <c r="Q35" s="81">
        <v>120460.7540037</v>
      </c>
      <c r="R35" s="81">
        <v>117240.50756619</v>
      </c>
      <c r="S35" s="81">
        <v>116331.15741156998</v>
      </c>
      <c r="T35" s="81">
        <v>113411.34872259999</v>
      </c>
      <c r="U35" s="81">
        <v>118243.76662582002</v>
      </c>
      <c r="V35" s="81">
        <v>126054.42932560999</v>
      </c>
      <c r="W35" s="81">
        <v>126227.3621478</v>
      </c>
      <c r="X35" s="81">
        <v>108699.56301677</v>
      </c>
      <c r="Y35" s="81">
        <v>124357.93301273001</v>
      </c>
      <c r="Z35" s="81">
        <v>121445.74178497</v>
      </c>
      <c r="AA35" s="81">
        <v>116891.80339169</v>
      </c>
      <c r="AB35" s="81">
        <v>117584.52179977001</v>
      </c>
      <c r="AC35" s="81">
        <v>117833.97917102001</v>
      </c>
      <c r="AD35" s="81">
        <v>126220.24694627999</v>
      </c>
      <c r="AE35" s="81">
        <v>128425.48203048001</v>
      </c>
      <c r="AF35" s="81">
        <v>130040.467491</v>
      </c>
      <c r="AG35" s="81">
        <v>125059.45589593</v>
      </c>
      <c r="AH35" s="81">
        <v>122454.89932775</v>
      </c>
      <c r="AI35" s="81">
        <v>120557.78188774001</v>
      </c>
      <c r="AJ35" s="81">
        <v>126071.76629648999</v>
      </c>
    </row>
    <row r="36" spans="1:36">
      <c r="A36" s="37"/>
      <c r="E36" s="11">
        <f>E24-E35</f>
        <v>93227.452403194999</v>
      </c>
      <c r="F36" s="11">
        <f t="shared" ref="F36:AJ36" si="3">F24-F35</f>
        <v>89560.175887733989</v>
      </c>
      <c r="G36" s="11">
        <f t="shared" si="3"/>
        <v>89540.782982575998</v>
      </c>
      <c r="H36" s="11">
        <f t="shared" si="3"/>
        <v>90803.872622563271</v>
      </c>
      <c r="I36" s="11">
        <f t="shared" si="3"/>
        <v>96328.554174710793</v>
      </c>
      <c r="J36" s="11">
        <f t="shared" si="3"/>
        <v>94758.010966143163</v>
      </c>
      <c r="K36" s="11">
        <f t="shared" si="3"/>
        <v>92868.82293400247</v>
      </c>
      <c r="L36" s="11">
        <f t="shared" si="3"/>
        <v>93460.442552331107</v>
      </c>
      <c r="M36" s="11">
        <f t="shared" si="3"/>
        <v>81007.09089786504</v>
      </c>
      <c r="N36" s="11">
        <f t="shared" si="3"/>
        <v>73403.834135347308</v>
      </c>
      <c r="O36" s="11">
        <f t="shared" si="3"/>
        <v>76658.238713552215</v>
      </c>
      <c r="P36" s="11">
        <f t="shared" si="3"/>
        <v>73024.872061334536</v>
      </c>
      <c r="Q36" s="11">
        <f t="shared" si="3"/>
        <v>71463.639469719594</v>
      </c>
      <c r="R36" s="11">
        <f t="shared" si="3"/>
        <v>75462.031736178993</v>
      </c>
      <c r="S36" s="11">
        <f t="shared" si="3"/>
        <v>77198.809655382836</v>
      </c>
      <c r="T36" s="11">
        <f t="shared" si="3"/>
        <v>74091.10289797587</v>
      </c>
      <c r="U36" s="11">
        <f t="shared" si="3"/>
        <v>74302.976157443831</v>
      </c>
      <c r="V36" s="11">
        <f t="shared" si="3"/>
        <v>75198.89269087743</v>
      </c>
      <c r="W36" s="11">
        <f t="shared" si="3"/>
        <v>71559.526565021006</v>
      </c>
      <c r="X36" s="11">
        <f t="shared" si="3"/>
        <v>64037.937673238863</v>
      </c>
      <c r="Y36" s="11">
        <f t="shared" si="3"/>
        <v>61850.337322580017</v>
      </c>
      <c r="Z36" s="11">
        <f t="shared" si="3"/>
        <v>61816.25926855694</v>
      </c>
      <c r="AA36" s="11">
        <f t="shared" si="3"/>
        <v>60924.66431944161</v>
      </c>
      <c r="AB36" s="11">
        <f t="shared" si="3"/>
        <v>60750.378685882431</v>
      </c>
      <c r="AC36" s="11">
        <f t="shared" si="3"/>
        <v>60673.962345902604</v>
      </c>
      <c r="AD36" s="11">
        <f t="shared" si="3"/>
        <v>59700.465053420325</v>
      </c>
      <c r="AE36" s="11">
        <f t="shared" si="3"/>
        <v>61517.884567414978</v>
      </c>
      <c r="AF36" s="11">
        <f t="shared" si="3"/>
        <v>65452.913215640365</v>
      </c>
      <c r="AG36" s="11">
        <f t="shared" si="3"/>
        <v>62548.952167738375</v>
      </c>
      <c r="AH36" s="11">
        <f t="shared" si="3"/>
        <v>59534.419842012197</v>
      </c>
      <c r="AI36" s="11">
        <f t="shared" si="3"/>
        <v>55140.316187711578</v>
      </c>
      <c r="AJ36" s="11">
        <f t="shared" si="3"/>
        <v>57180.434011296413</v>
      </c>
    </row>
    <row r="37" spans="1:36">
      <c r="A37" s="37"/>
      <c r="D37" t="str">
        <f>D27</f>
        <v>International shipping</v>
      </c>
      <c r="E37" s="24">
        <f t="shared" ref="E37:AJ37" si="4">E27</f>
        <v>7001.4565032800001</v>
      </c>
      <c r="F37" s="24">
        <f t="shared" si="4"/>
        <v>5886.9289745400001</v>
      </c>
      <c r="G37" s="24">
        <f t="shared" si="4"/>
        <v>4850.6077458899999</v>
      </c>
      <c r="H37" s="24">
        <f t="shared" si="4"/>
        <v>6331.4121278000002</v>
      </c>
      <c r="I37" s="24">
        <f t="shared" si="4"/>
        <v>5784.4952005200003</v>
      </c>
      <c r="J37" s="24">
        <f t="shared" si="4"/>
        <v>5833.5589494300002</v>
      </c>
      <c r="K37" s="24">
        <f t="shared" si="4"/>
        <v>5815.7336590900004</v>
      </c>
      <c r="L37" s="24">
        <f t="shared" si="4"/>
        <v>6261.4142688599995</v>
      </c>
      <c r="M37" s="24">
        <f t="shared" si="4"/>
        <v>5774.6433995000007</v>
      </c>
      <c r="N37" s="24">
        <f t="shared" si="4"/>
        <v>5916.9082150499999</v>
      </c>
      <c r="O37" s="24">
        <f t="shared" si="4"/>
        <v>6271.4630915200005</v>
      </c>
      <c r="P37" s="24">
        <f t="shared" si="4"/>
        <v>6329.7860056199997</v>
      </c>
      <c r="Q37" s="24">
        <f t="shared" si="4"/>
        <v>6800.9318445899999</v>
      </c>
      <c r="R37" s="24">
        <f t="shared" si="4"/>
        <v>7568.8096613800017</v>
      </c>
      <c r="S37" s="24">
        <f t="shared" si="4"/>
        <v>7861.02512372</v>
      </c>
      <c r="T37" s="24">
        <f t="shared" si="4"/>
        <v>7392.0551802999998</v>
      </c>
      <c r="U37" s="24">
        <f t="shared" si="4"/>
        <v>7672.7565905499996</v>
      </c>
      <c r="V37" s="24">
        <f t="shared" si="4"/>
        <v>8930.8174555200003</v>
      </c>
      <c r="W37" s="24">
        <f t="shared" si="4"/>
        <v>8537.6141821700003</v>
      </c>
      <c r="X37" s="24">
        <f t="shared" si="4"/>
        <v>8134.6416142799999</v>
      </c>
      <c r="Y37" s="24">
        <f t="shared" si="4"/>
        <v>8357.6312003300009</v>
      </c>
      <c r="Z37" s="24">
        <f t="shared" si="4"/>
        <v>8222.4979378400003</v>
      </c>
      <c r="AA37" s="24">
        <f t="shared" si="4"/>
        <v>7604.0056364399998</v>
      </c>
      <c r="AB37" s="24">
        <f t="shared" si="4"/>
        <v>6793.670933989999</v>
      </c>
      <c r="AC37" s="24">
        <f t="shared" si="4"/>
        <v>6746.4556035300002</v>
      </c>
      <c r="AD37" s="24">
        <f t="shared" si="4"/>
        <v>7017.39695003</v>
      </c>
      <c r="AE37" s="24">
        <f t="shared" si="4"/>
        <v>8305.2360595800001</v>
      </c>
      <c r="AF37" s="24">
        <f t="shared" si="4"/>
        <v>6645.3287704200011</v>
      </c>
      <c r="AG37" s="24">
        <f t="shared" si="4"/>
        <v>4680.6832109000006</v>
      </c>
      <c r="AH37" s="24">
        <f t="shared" si="4"/>
        <v>3592.0056844299997</v>
      </c>
      <c r="AI37" s="24">
        <f t="shared" si="4"/>
        <v>3561.7695802799999</v>
      </c>
      <c r="AJ37" s="24">
        <f t="shared" si="4"/>
        <v>3798.2291139099998</v>
      </c>
    </row>
    <row r="38" spans="1:36">
      <c r="A38" s="37"/>
      <c r="D38" t="str">
        <f>D23</f>
        <v>Domestic transport</v>
      </c>
      <c r="E38" s="24">
        <f t="shared" ref="E38:AJ38" si="5">E23</f>
        <v>164377.47511285375</v>
      </c>
      <c r="F38" s="24">
        <f t="shared" si="5"/>
        <v>167389.51586149062</v>
      </c>
      <c r="G38" s="24">
        <f t="shared" si="5"/>
        <v>173249.93233984042</v>
      </c>
      <c r="H38" s="24">
        <f t="shared" si="5"/>
        <v>177644.7905599504</v>
      </c>
      <c r="I38" s="24">
        <f t="shared" si="5"/>
        <v>173637.97688685657</v>
      </c>
      <c r="J38" s="24">
        <f t="shared" si="5"/>
        <v>177418.05005824598</v>
      </c>
      <c r="K38" s="24">
        <f t="shared" si="5"/>
        <v>177163.92926217578</v>
      </c>
      <c r="L38" s="24">
        <f t="shared" si="5"/>
        <v>177510.5246133875</v>
      </c>
      <c r="M38" s="24">
        <f t="shared" si="5"/>
        <v>180794.54446359936</v>
      </c>
      <c r="N38" s="24">
        <f t="shared" si="5"/>
        <v>185901.2104462698</v>
      </c>
      <c r="O38" s="24">
        <f t="shared" si="5"/>
        <v>181935.78617350408</v>
      </c>
      <c r="P38" s="24">
        <f t="shared" si="5"/>
        <v>178147.1067693232</v>
      </c>
      <c r="Q38" s="24">
        <f t="shared" si="5"/>
        <v>175752.78469682916</v>
      </c>
      <c r="R38" s="24">
        <f t="shared" si="5"/>
        <v>169323.08285570249</v>
      </c>
      <c r="S38" s="24">
        <f t="shared" si="5"/>
        <v>168920.99012275002</v>
      </c>
      <c r="T38" s="24">
        <f t="shared" si="5"/>
        <v>160882.07979543001</v>
      </c>
      <c r="U38" s="24">
        <f t="shared" si="5"/>
        <v>157110.853371</v>
      </c>
      <c r="V38" s="24">
        <f t="shared" si="5"/>
        <v>153937.84475031</v>
      </c>
      <c r="W38" s="24">
        <f t="shared" si="5"/>
        <v>153641.89388332001</v>
      </c>
      <c r="X38" s="24">
        <f t="shared" si="5"/>
        <v>152947.93714239998</v>
      </c>
      <c r="Y38" s="24">
        <f t="shared" si="5"/>
        <v>153867.64751829</v>
      </c>
      <c r="Z38" s="24">
        <f t="shared" si="5"/>
        <v>156009.17454178</v>
      </c>
      <c r="AA38" s="24">
        <f t="shared" si="5"/>
        <v>154538.98105489998</v>
      </c>
      <c r="AB38" s="24">
        <f t="shared" si="5"/>
        <v>158913.81461437</v>
      </c>
      <c r="AC38" s="24">
        <f t="shared" si="5"/>
        <v>159809.73972786998</v>
      </c>
      <c r="AD38" s="24">
        <f t="shared" si="5"/>
        <v>162767.53619612</v>
      </c>
      <c r="AE38" s="24">
        <f t="shared" si="5"/>
        <v>165683.51711497002</v>
      </c>
      <c r="AF38" s="24">
        <f t="shared" si="5"/>
        <v>168699.20245901999</v>
      </c>
      <c r="AG38" s="24">
        <f t="shared" si="5"/>
        <v>163180.57323608</v>
      </c>
      <c r="AH38" s="24">
        <f t="shared" si="5"/>
        <v>164868.35791776999</v>
      </c>
      <c r="AI38" s="24">
        <f t="shared" si="5"/>
        <v>146177.35577213002</v>
      </c>
      <c r="AJ38" s="24">
        <f t="shared" si="5"/>
        <v>147633.44615612004</v>
      </c>
    </row>
    <row r="39" spans="1:36">
      <c r="A39" s="37"/>
      <c r="D39" t="str">
        <f>D28</f>
        <v>Energy supply</v>
      </c>
      <c r="E39" s="24">
        <f t="shared" ref="E39:AJ40" si="6">E28</f>
        <v>473496.81231563998</v>
      </c>
      <c r="F39" s="24">
        <f t="shared" si="6"/>
        <v>458603.77237145999</v>
      </c>
      <c r="G39" s="24">
        <f t="shared" si="6"/>
        <v>434336.81467787002</v>
      </c>
      <c r="H39" s="24">
        <f t="shared" si="6"/>
        <v>424503.22794568003</v>
      </c>
      <c r="I39" s="24">
        <f t="shared" si="6"/>
        <v>418566.78285016003</v>
      </c>
      <c r="J39" s="24">
        <f t="shared" si="6"/>
        <v>405356.08268891001</v>
      </c>
      <c r="K39" s="24">
        <f t="shared" si="6"/>
        <v>411129.85941874998</v>
      </c>
      <c r="L39" s="24">
        <f t="shared" si="6"/>
        <v>389356.53853105998</v>
      </c>
      <c r="M39" s="24">
        <f t="shared" si="6"/>
        <v>389276.19800805004</v>
      </c>
      <c r="N39" s="24">
        <f t="shared" si="6"/>
        <v>378305.93559114001</v>
      </c>
      <c r="O39" s="24">
        <f t="shared" si="6"/>
        <v>389183.98385085998</v>
      </c>
      <c r="P39" s="24">
        <f t="shared" si="6"/>
        <v>399090.45891068998</v>
      </c>
      <c r="Q39" s="24">
        <f t="shared" si="6"/>
        <v>399092.77473581</v>
      </c>
      <c r="R39" s="24">
        <f t="shared" si="6"/>
        <v>411129.49814191007</v>
      </c>
      <c r="S39" s="24">
        <f t="shared" si="6"/>
        <v>405811.76439025998</v>
      </c>
      <c r="T39" s="24">
        <f t="shared" si="6"/>
        <v>398892.23776821001</v>
      </c>
      <c r="U39" s="24">
        <f t="shared" si="6"/>
        <v>399122.14644405991</v>
      </c>
      <c r="V39" s="24">
        <f t="shared" si="6"/>
        <v>404253.20990305004</v>
      </c>
      <c r="W39" s="24">
        <f t="shared" si="6"/>
        <v>383005.65723669995</v>
      </c>
      <c r="X39" s="24">
        <f t="shared" si="6"/>
        <v>356057.00331634999</v>
      </c>
      <c r="Y39" s="24">
        <f t="shared" si="6"/>
        <v>367624.60414237005</v>
      </c>
      <c r="Z39" s="24">
        <f t="shared" si="6"/>
        <v>364796.59471288999</v>
      </c>
      <c r="AA39" s="24">
        <f t="shared" si="6"/>
        <v>375649.31296274997</v>
      </c>
      <c r="AB39" s="24">
        <f t="shared" si="6"/>
        <v>381255.65807339002</v>
      </c>
      <c r="AC39" s="24">
        <f t="shared" si="6"/>
        <v>360275.12973739003</v>
      </c>
      <c r="AD39" s="24">
        <f t="shared" si="6"/>
        <v>348139.37887147005</v>
      </c>
      <c r="AE39" s="24">
        <f t="shared" si="6"/>
        <v>343313.07318805996</v>
      </c>
      <c r="AF39" s="24">
        <f t="shared" si="6"/>
        <v>321476.76982599997</v>
      </c>
      <c r="AG39" s="24">
        <f t="shared" si="6"/>
        <v>307968.73784786003</v>
      </c>
      <c r="AH39" s="24">
        <f t="shared" si="6"/>
        <v>256393.87103894001</v>
      </c>
      <c r="AI39" s="24">
        <f t="shared" si="6"/>
        <v>217150.42992239</v>
      </c>
      <c r="AJ39" s="24">
        <f t="shared" si="6"/>
        <v>244285.90901553692</v>
      </c>
    </row>
    <row r="40" spans="1:36">
      <c r="A40" s="37"/>
      <c r="D40" t="str">
        <f>D29</f>
        <v>Residential and commercial</v>
      </c>
      <c r="E40" s="24">
        <f t="shared" si="6"/>
        <v>197981.31449891996</v>
      </c>
      <c r="F40" s="24">
        <f t="shared" si="6"/>
        <v>199876.49734086002</v>
      </c>
      <c r="G40" s="24">
        <f t="shared" si="6"/>
        <v>183916.65078959998</v>
      </c>
      <c r="H40" s="24">
        <f t="shared" si="6"/>
        <v>191949.9664946</v>
      </c>
      <c r="I40" s="24">
        <f t="shared" si="6"/>
        <v>181606.13022490998</v>
      </c>
      <c r="J40" s="24">
        <f t="shared" si="6"/>
        <v>183886.07301245999</v>
      </c>
      <c r="K40" s="24">
        <f t="shared" si="6"/>
        <v>207987.22912144999</v>
      </c>
      <c r="L40" s="24">
        <f t="shared" si="6"/>
        <v>194859.72019453003</v>
      </c>
      <c r="M40" s="24">
        <f t="shared" si="6"/>
        <v>186709.35709085001</v>
      </c>
      <c r="N40" s="24">
        <f t="shared" si="6"/>
        <v>170451.05680272001</v>
      </c>
      <c r="O40" s="24">
        <f t="shared" si="6"/>
        <v>164693.98869793001</v>
      </c>
      <c r="P40" s="24">
        <f t="shared" si="6"/>
        <v>185403.05927254001</v>
      </c>
      <c r="Q40" s="24">
        <f t="shared" si="6"/>
        <v>172367.65095492001</v>
      </c>
      <c r="R40" s="24">
        <f t="shared" si="6"/>
        <v>165001.62884788</v>
      </c>
      <c r="S40" s="24">
        <f t="shared" si="6"/>
        <v>154683.31800175001</v>
      </c>
      <c r="T40" s="24">
        <f t="shared" si="6"/>
        <v>152236.22739464001</v>
      </c>
      <c r="U40" s="24">
        <f t="shared" si="6"/>
        <v>160738.67036350002</v>
      </c>
      <c r="V40" s="24">
        <f t="shared" si="6"/>
        <v>124793.81853617998</v>
      </c>
      <c r="W40" s="24">
        <f t="shared" si="6"/>
        <v>150446.58790678001</v>
      </c>
      <c r="X40" s="24">
        <f t="shared" si="6"/>
        <v>137723.49918432999</v>
      </c>
      <c r="Y40" s="24">
        <f t="shared" si="6"/>
        <v>147027.29766500997</v>
      </c>
      <c r="Z40" s="24">
        <f t="shared" si="6"/>
        <v>126091.20316127001</v>
      </c>
      <c r="AA40" s="24">
        <f t="shared" si="6"/>
        <v>129194.17457666999</v>
      </c>
      <c r="AB40" s="24">
        <f t="shared" si="6"/>
        <v>138727.105477</v>
      </c>
      <c r="AC40" s="24">
        <f t="shared" si="6"/>
        <v>117343.61590430001</v>
      </c>
      <c r="AD40" s="24">
        <f t="shared" si="6"/>
        <v>123114.16285714001</v>
      </c>
      <c r="AE40" s="24">
        <f t="shared" si="6"/>
        <v>123596.85106738</v>
      </c>
      <c r="AF40" s="24">
        <f t="shared" si="6"/>
        <v>121580.80408935</v>
      </c>
      <c r="AG40" s="24">
        <f t="shared" si="6"/>
        <v>115412.57883777001</v>
      </c>
      <c r="AH40" s="24">
        <f t="shared" si="6"/>
        <v>120522.59371574002</v>
      </c>
      <c r="AI40" s="24">
        <f t="shared" si="6"/>
        <v>122444.18153927999</v>
      </c>
      <c r="AJ40" s="24">
        <f t="shared" si="6"/>
        <v>117039.78130059998</v>
      </c>
    </row>
    <row r="41" spans="1:36">
      <c r="A41" s="37"/>
      <c r="D41" t="str">
        <f>D22</f>
        <v>Agriculture</v>
      </c>
      <c r="E41" s="24">
        <f t="shared" ref="E41:AJ41" si="7">E22</f>
        <v>72632.02744539571</v>
      </c>
      <c r="F41" s="24">
        <f t="shared" si="7"/>
        <v>65681.345005493611</v>
      </c>
      <c r="G41" s="24">
        <f t="shared" si="7"/>
        <v>64228.083746306525</v>
      </c>
      <c r="H41" s="24">
        <f t="shared" si="7"/>
        <v>63328.887050927886</v>
      </c>
      <c r="I41" s="24">
        <f t="shared" si="7"/>
        <v>63179.005313155925</v>
      </c>
      <c r="J41" s="24">
        <f t="shared" si="7"/>
        <v>63189.247942677226</v>
      </c>
      <c r="K41" s="24">
        <f t="shared" si="7"/>
        <v>63734.243547798826</v>
      </c>
      <c r="L41" s="24">
        <f t="shared" si="7"/>
        <v>62749.874802407525</v>
      </c>
      <c r="M41" s="24">
        <f t="shared" si="7"/>
        <v>63202.483742464523</v>
      </c>
      <c r="N41" s="24">
        <f t="shared" si="7"/>
        <v>63368.028373892179</v>
      </c>
      <c r="O41" s="24">
        <f t="shared" si="7"/>
        <v>62732.482810684887</v>
      </c>
      <c r="P41" s="24">
        <f t="shared" si="7"/>
        <v>63456.546637956031</v>
      </c>
      <c r="Q41" s="24">
        <f t="shared" si="7"/>
        <v>61258.857545101389</v>
      </c>
      <c r="R41" s="24">
        <f t="shared" si="7"/>
        <v>60681.549056623226</v>
      </c>
      <c r="S41" s="24">
        <f t="shared" si="7"/>
        <v>59802.118528615079</v>
      </c>
      <c r="T41" s="24">
        <f t="shared" si="7"/>
        <v>59623.259160878311</v>
      </c>
      <c r="U41" s="24">
        <f t="shared" si="7"/>
        <v>58506.352174191692</v>
      </c>
      <c r="V41" s="24">
        <f t="shared" si="7"/>
        <v>59063.362793470325</v>
      </c>
      <c r="W41" s="24">
        <f t="shared" si="7"/>
        <v>59423.915382191917</v>
      </c>
      <c r="X41" s="24">
        <f t="shared" si="7"/>
        <v>59768.19670342809</v>
      </c>
      <c r="Y41" s="24">
        <f t="shared" si="7"/>
        <v>59355.48388977017</v>
      </c>
      <c r="Z41" s="24">
        <f t="shared" si="7"/>
        <v>59394.443154603279</v>
      </c>
      <c r="AA41" s="24">
        <f t="shared" si="7"/>
        <v>60052.380420102141</v>
      </c>
      <c r="AB41" s="24">
        <f t="shared" si="7"/>
        <v>60851.99863106064</v>
      </c>
      <c r="AC41" s="24">
        <f t="shared" si="7"/>
        <v>62107.718239765934</v>
      </c>
      <c r="AD41" s="24">
        <f t="shared" si="7"/>
        <v>61967.227088379019</v>
      </c>
      <c r="AE41" s="24">
        <f t="shared" si="7"/>
        <v>61546.128876928844</v>
      </c>
      <c r="AF41" s="24">
        <f t="shared" si="7"/>
        <v>60866.857377017805</v>
      </c>
      <c r="AG41" s="24">
        <f t="shared" si="7"/>
        <v>59265.36245981769</v>
      </c>
      <c r="AH41" s="24">
        <f t="shared" si="7"/>
        <v>58525.007093607906</v>
      </c>
      <c r="AI41" s="24">
        <f t="shared" si="7"/>
        <v>57551.881897072344</v>
      </c>
      <c r="AJ41" s="24">
        <f t="shared" si="7"/>
        <v>56332.889330890466</v>
      </c>
    </row>
    <row r="42" spans="1:36">
      <c r="A42" s="37"/>
      <c r="D42" t="str">
        <f>D26</f>
        <v>International Aviation</v>
      </c>
      <c r="E42" s="24">
        <f t="shared" ref="E42:AJ42" si="8">E26</f>
        <v>12179.3856072</v>
      </c>
      <c r="F42" s="24">
        <f t="shared" si="8"/>
        <v>11987.96088244</v>
      </c>
      <c r="G42" s="24">
        <f t="shared" si="8"/>
        <v>12984.357607790002</v>
      </c>
      <c r="H42" s="24">
        <f t="shared" si="8"/>
        <v>13930.221975959998</v>
      </c>
      <c r="I42" s="24">
        <f t="shared" si="8"/>
        <v>14579.998697140001</v>
      </c>
      <c r="J42" s="24">
        <f t="shared" si="8"/>
        <v>15073.681758090001</v>
      </c>
      <c r="K42" s="24">
        <f t="shared" si="8"/>
        <v>15967.783948510001</v>
      </c>
      <c r="L42" s="24">
        <f t="shared" si="8"/>
        <v>16554.32615678</v>
      </c>
      <c r="M42" s="24">
        <f t="shared" si="8"/>
        <v>17077.735530549999</v>
      </c>
      <c r="N42" s="24">
        <f t="shared" si="8"/>
        <v>18470.212758689999</v>
      </c>
      <c r="O42" s="24">
        <f t="shared" si="8"/>
        <v>19613.963605280002</v>
      </c>
      <c r="P42" s="24">
        <f t="shared" si="8"/>
        <v>19109.19613896</v>
      </c>
      <c r="Q42" s="24">
        <f t="shared" si="8"/>
        <v>19028.842735989998</v>
      </c>
      <c r="R42" s="24">
        <f t="shared" si="8"/>
        <v>19364.535302910001</v>
      </c>
      <c r="S42" s="24">
        <f t="shared" si="8"/>
        <v>20020.529539980002</v>
      </c>
      <c r="T42" s="24">
        <f t="shared" si="8"/>
        <v>23204.106372509999</v>
      </c>
      <c r="U42" s="24">
        <f t="shared" si="8"/>
        <v>24434.433518540005</v>
      </c>
      <c r="V42" s="24">
        <f t="shared" si="8"/>
        <v>25336.606284619997</v>
      </c>
      <c r="W42" s="24">
        <f t="shared" si="8"/>
        <v>25601.21149827</v>
      </c>
      <c r="X42" s="24">
        <f t="shared" si="8"/>
        <v>24919.444406210005</v>
      </c>
      <c r="Y42" s="24">
        <f t="shared" si="8"/>
        <v>24522.785383069997</v>
      </c>
      <c r="Z42" s="24">
        <f t="shared" si="8"/>
        <v>23343.608423909998</v>
      </c>
      <c r="AA42" s="24">
        <f t="shared" si="8"/>
        <v>25255.806782739997</v>
      </c>
      <c r="AB42" s="24">
        <f t="shared" si="8"/>
        <v>25762.915428349999</v>
      </c>
      <c r="AC42" s="24">
        <f t="shared" si="8"/>
        <v>24794.18728781</v>
      </c>
      <c r="AD42" s="24">
        <f t="shared" si="8"/>
        <v>24700.692931850001</v>
      </c>
      <c r="AE42" s="24">
        <f t="shared" si="8"/>
        <v>26706.754376449997</v>
      </c>
      <c r="AF42" s="24">
        <f t="shared" si="8"/>
        <v>29438.08048176</v>
      </c>
      <c r="AG42" s="24">
        <f t="shared" si="8"/>
        <v>30312.034290970001</v>
      </c>
      <c r="AH42" s="24">
        <f t="shared" si="8"/>
        <v>30000.59818804</v>
      </c>
      <c r="AI42" s="24">
        <f t="shared" si="8"/>
        <v>13807.947335750001</v>
      </c>
      <c r="AJ42" s="24">
        <f t="shared" si="8"/>
        <v>18298.223199709999</v>
      </c>
    </row>
    <row r="43" spans="1:36">
      <c r="A43" s="37"/>
      <c r="D43" t="str">
        <f>D31</f>
        <v>Other combustion</v>
      </c>
      <c r="E43" s="24">
        <f t="shared" ref="E43:AJ43" si="9">E31</f>
        <v>22628.232834559996</v>
      </c>
      <c r="F43" s="24">
        <f t="shared" si="9"/>
        <v>17197.866504550002</v>
      </c>
      <c r="G43" s="24">
        <f t="shared" si="9"/>
        <v>13753.654169019999</v>
      </c>
      <c r="H43" s="24">
        <f t="shared" si="9"/>
        <v>12860.467308249999</v>
      </c>
      <c r="I43" s="24">
        <f t="shared" si="9"/>
        <v>12163.035363679999</v>
      </c>
      <c r="J43" s="24">
        <f t="shared" si="9"/>
        <v>11769.60601263</v>
      </c>
      <c r="K43" s="24">
        <f t="shared" si="9"/>
        <v>11830.70288536</v>
      </c>
      <c r="L43" s="24">
        <f t="shared" si="9"/>
        <v>10523.024568229999</v>
      </c>
      <c r="M43" s="24">
        <f t="shared" si="9"/>
        <v>10043.51783518</v>
      </c>
      <c r="N43" s="24">
        <f t="shared" si="9"/>
        <v>9680.8348862800012</v>
      </c>
      <c r="O43" s="24">
        <f t="shared" si="9"/>
        <v>8510.4425496099993</v>
      </c>
      <c r="P43" s="24">
        <f t="shared" si="9"/>
        <v>8362.816664689999</v>
      </c>
      <c r="Q43" s="24">
        <f t="shared" si="9"/>
        <v>8150.7891538500007</v>
      </c>
      <c r="R43" s="24">
        <f t="shared" si="9"/>
        <v>7852.5752994999993</v>
      </c>
      <c r="S43" s="24">
        <f t="shared" si="9"/>
        <v>7424.9633272699994</v>
      </c>
      <c r="T43" s="24">
        <f t="shared" si="9"/>
        <v>7397.0435013099996</v>
      </c>
      <c r="U43" s="24">
        <f t="shared" si="9"/>
        <v>7489.1821498899999</v>
      </c>
      <c r="V43" s="24">
        <f t="shared" si="9"/>
        <v>6695.3085423000002</v>
      </c>
      <c r="W43" s="24">
        <f t="shared" si="9"/>
        <v>7191.3243973600001</v>
      </c>
      <c r="X43" s="24">
        <f t="shared" si="9"/>
        <v>7003.1580154000003</v>
      </c>
      <c r="Y43" s="24">
        <f t="shared" si="9"/>
        <v>7442.4359554399998</v>
      </c>
      <c r="Z43" s="24">
        <f t="shared" si="9"/>
        <v>7961.5772199900002</v>
      </c>
      <c r="AA43" s="24">
        <f t="shared" si="9"/>
        <v>6929.0569941299991</v>
      </c>
      <c r="AB43" s="24">
        <f t="shared" si="9"/>
        <v>7041.2593551900009</v>
      </c>
      <c r="AC43" s="24">
        <f t="shared" si="9"/>
        <v>7570.3808776599999</v>
      </c>
      <c r="AD43" s="24">
        <f t="shared" si="9"/>
        <v>7573.7158763999996</v>
      </c>
      <c r="AE43" s="24">
        <f t="shared" si="9"/>
        <v>7821.7162573999994</v>
      </c>
      <c r="AF43" s="24">
        <f t="shared" si="9"/>
        <v>7184.4388920499987</v>
      </c>
      <c r="AG43" s="24">
        <f t="shared" si="9"/>
        <v>6838.2613260199996</v>
      </c>
      <c r="AH43" s="24">
        <f t="shared" si="9"/>
        <v>6957.9266253900005</v>
      </c>
      <c r="AI43" s="24">
        <f t="shared" si="9"/>
        <v>6999.7137248400004</v>
      </c>
      <c r="AJ43" s="24">
        <f t="shared" si="9"/>
        <v>7319.7344032199999</v>
      </c>
    </row>
    <row r="44" spans="1:36">
      <c r="A44" s="37"/>
      <c r="D44" t="str">
        <f>D25</f>
        <v>Waste</v>
      </c>
      <c r="E44" s="24">
        <f t="shared" ref="E44:AJ44" si="10">E25</f>
        <v>41208.891374339997</v>
      </c>
      <c r="F44" s="24">
        <f t="shared" si="10"/>
        <v>42608.213559069998</v>
      </c>
      <c r="G44" s="24">
        <f t="shared" si="10"/>
        <v>43072.002691829999</v>
      </c>
      <c r="H44" s="24">
        <f t="shared" si="10"/>
        <v>42650.102231440003</v>
      </c>
      <c r="I44" s="24">
        <f t="shared" si="10"/>
        <v>41491.835457110006</v>
      </c>
      <c r="J44" s="24">
        <f t="shared" si="10"/>
        <v>40135.977339900004</v>
      </c>
      <c r="K44" s="24">
        <f t="shared" si="10"/>
        <v>38261.993834180001</v>
      </c>
      <c r="L44" s="24">
        <f t="shared" si="10"/>
        <v>34832.352214720006</v>
      </c>
      <c r="M44" s="24">
        <f t="shared" si="10"/>
        <v>32230.180062989999</v>
      </c>
      <c r="N44" s="24">
        <f t="shared" si="10"/>
        <v>30177.97835274</v>
      </c>
      <c r="O44" s="24">
        <f t="shared" si="10"/>
        <v>28249.563892530001</v>
      </c>
      <c r="P44" s="24">
        <f t="shared" si="10"/>
        <v>26207.974690079998</v>
      </c>
      <c r="Q44" s="24">
        <f t="shared" si="10"/>
        <v>24490.61299555</v>
      </c>
      <c r="R44" s="24">
        <f t="shared" si="10"/>
        <v>22699.1402366</v>
      </c>
      <c r="S44" s="24">
        <f t="shared" si="10"/>
        <v>20118.018916429999</v>
      </c>
      <c r="T44" s="24">
        <f t="shared" si="10"/>
        <v>18453.67151022</v>
      </c>
      <c r="U44" s="24">
        <f t="shared" si="10"/>
        <v>16383.414104359999</v>
      </c>
      <c r="V44" s="24">
        <f t="shared" si="10"/>
        <v>14868.193775639998</v>
      </c>
      <c r="W44" s="24">
        <f t="shared" si="10"/>
        <v>13478.05113652</v>
      </c>
      <c r="X44" s="24">
        <f t="shared" si="10"/>
        <v>12098.710309549999</v>
      </c>
      <c r="Y44" s="24">
        <f t="shared" si="10"/>
        <v>10853.394831359999</v>
      </c>
      <c r="Z44" s="24">
        <f t="shared" si="10"/>
        <v>9987.1648425099993</v>
      </c>
      <c r="AA44" s="24">
        <f t="shared" si="10"/>
        <v>9167.3538118600009</v>
      </c>
      <c r="AB44" s="24">
        <f t="shared" si="10"/>
        <v>8380.6363585199997</v>
      </c>
      <c r="AC44" s="24">
        <f t="shared" si="10"/>
        <v>7779.894020220001</v>
      </c>
      <c r="AD44" s="24">
        <f t="shared" si="10"/>
        <v>7175.1394739100006</v>
      </c>
      <c r="AE44" s="24">
        <f t="shared" si="10"/>
        <v>6655.1615380200001</v>
      </c>
      <c r="AF44" s="24">
        <f t="shared" si="10"/>
        <v>6281.32556931</v>
      </c>
      <c r="AG44" s="24">
        <f t="shared" si="10"/>
        <v>5897.2677536000001</v>
      </c>
      <c r="AH44" s="24">
        <f t="shared" si="10"/>
        <v>5376.5933807300007</v>
      </c>
      <c r="AI44" s="24">
        <f t="shared" si="10"/>
        <v>4901.0282320599999</v>
      </c>
      <c r="AJ44" s="24">
        <f t="shared" si="10"/>
        <v>4494.0475436799998</v>
      </c>
    </row>
    <row r="45" spans="1:36" s="59" customFormat="1" ht="15" thickBot="1">
      <c r="A45" s="38"/>
      <c r="C45" s="71"/>
      <c r="D45" s="59" t="s">
        <v>627</v>
      </c>
      <c r="E45" s="145">
        <f>E30</f>
        <v>35975.622190805851</v>
      </c>
      <c r="F45" s="145">
        <f t="shared" ref="F45:AJ45" si="11">F30</f>
        <v>-24955.619777410382</v>
      </c>
      <c r="G45" s="145">
        <f t="shared" si="11"/>
        <v>-33376.199753348388</v>
      </c>
      <c r="H45" s="145">
        <f t="shared" si="11"/>
        <v>-34338.566588412701</v>
      </c>
      <c r="I45" s="145">
        <f t="shared" si="11"/>
        <v>-29315.749098703687</v>
      </c>
      <c r="J45" s="145">
        <f t="shared" si="11"/>
        <v>-23118.494732336294</v>
      </c>
      <c r="K45" s="145">
        <f t="shared" si="11"/>
        <v>-16717.866747452372</v>
      </c>
      <c r="L45" s="145">
        <f t="shared" si="11"/>
        <v>-15968.964174756638</v>
      </c>
      <c r="M45" s="145">
        <f t="shared" si="11"/>
        <v>-16100.023867580469</v>
      </c>
      <c r="N45" s="145">
        <f t="shared" si="11"/>
        <v>-20064.430753171455</v>
      </c>
      <c r="O45" s="145">
        <f t="shared" si="11"/>
        <v>-151.17568596958264</v>
      </c>
      <c r="P45" s="145">
        <f t="shared" si="11"/>
        <v>-9647.8554803817424</v>
      </c>
      <c r="Q45" s="145">
        <f t="shared" si="11"/>
        <v>22473.393099946454</v>
      </c>
      <c r="R45" s="145">
        <f t="shared" si="11"/>
        <v>17339.495140247822</v>
      </c>
      <c r="S45" s="145">
        <f t="shared" si="11"/>
        <v>12069.355746149056</v>
      </c>
      <c r="T45" s="145">
        <f t="shared" si="11"/>
        <v>7832.4752121640631</v>
      </c>
      <c r="U45" s="145">
        <f t="shared" si="11"/>
        <v>878.81324597628293</v>
      </c>
      <c r="V45" s="145">
        <f t="shared" si="11"/>
        <v>3964.5926490216771</v>
      </c>
      <c r="W45" s="145">
        <f t="shared" si="11"/>
        <v>-1438.727823155619</v>
      </c>
      <c r="X45" s="145">
        <f t="shared" si="11"/>
        <v>-10142.782680538779</v>
      </c>
      <c r="Y45" s="145">
        <f t="shared" si="11"/>
        <v>-2655.836075874668</v>
      </c>
      <c r="Z45" s="145">
        <f t="shared" si="11"/>
        <v>-8809.0713050736686</v>
      </c>
      <c r="AA45" s="145">
        <f t="shared" si="11"/>
        <v>-17466.771447766787</v>
      </c>
      <c r="AB45" s="145">
        <f t="shared" si="11"/>
        <v>-16212.75647922363</v>
      </c>
      <c r="AC45" s="145">
        <f t="shared" si="11"/>
        <v>-8999.2824007949112</v>
      </c>
      <c r="AD45" s="145">
        <f t="shared" si="11"/>
        <v>-11171.578463999938</v>
      </c>
      <c r="AE45" s="145">
        <f t="shared" si="11"/>
        <v>-13727.411348905882</v>
      </c>
      <c r="AF45" s="145">
        <f t="shared" si="11"/>
        <v>-10705.193543779755</v>
      </c>
      <c r="AG45" s="145">
        <f t="shared" si="11"/>
        <v>-7656.9304478948306</v>
      </c>
      <c r="AH45" s="145">
        <f t="shared" si="11"/>
        <v>-6822.2597763562326</v>
      </c>
      <c r="AI45" s="145">
        <f t="shared" si="11"/>
        <v>4196.8352055761852</v>
      </c>
      <c r="AJ45" s="145">
        <f t="shared" si="11"/>
        <v>3998.401412685213</v>
      </c>
    </row>
  </sheetData>
  <mergeCells count="3">
    <mergeCell ref="C22:C31"/>
    <mergeCell ref="B22:B31"/>
    <mergeCell ref="A22:A31"/>
  </mergeCells>
  <pageMargins left="0.7" right="0.7" top="0.75" bottom="0.75" header="0.3" footer="0.3"/>
  <legacy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EB0080-F775-43F5-8DE3-112DFF3FA765}">
  <dimension ref="A1:CH46"/>
  <sheetViews>
    <sheetView zoomScale="53" zoomScaleNormal="53" workbookViewId="0">
      <selection activeCell="L8" sqref="L8"/>
    </sheetView>
  </sheetViews>
  <sheetFormatPr defaultRowHeight="14.4"/>
  <cols>
    <col min="1" max="1" width="35.5546875" bestFit="1" customWidth="1"/>
    <col min="2" max="2" width="24.33203125" bestFit="1" customWidth="1"/>
    <col min="3" max="3" width="11.33203125" style="32" customWidth="1"/>
    <col min="4" max="4" width="13.21875" customWidth="1"/>
    <col min="5" max="5" width="16.6640625" bestFit="1" customWidth="1"/>
  </cols>
  <sheetData>
    <row r="1" spans="1:86">
      <c r="B1">
        <v>1000</v>
      </c>
    </row>
    <row r="3" spans="1:86" ht="15" thickBot="1">
      <c r="B3" t="s">
        <v>167</v>
      </c>
    </row>
    <row r="4" spans="1:86" ht="29.4" thickBot="1">
      <c r="A4" s="126" t="s">
        <v>184</v>
      </c>
      <c r="B4" s="15">
        <v>2019</v>
      </c>
      <c r="C4" s="147" t="s">
        <v>275</v>
      </c>
      <c r="D4" s="18" t="s">
        <v>276</v>
      </c>
      <c r="E4" s="15" t="s">
        <v>289</v>
      </c>
    </row>
    <row r="5" spans="1:86" s="70" customFormat="1">
      <c r="A5" s="126" t="s">
        <v>277</v>
      </c>
      <c r="B5" s="146">
        <f t="shared" ref="B5:B6" si="0">AH35/$B$1</f>
        <v>0.71790551269343361</v>
      </c>
      <c r="C5" s="41">
        <f t="shared" ref="C5:C15" si="1">B5/$B$16</f>
        <v>4.3592330664630072E-2</v>
      </c>
      <c r="D5" s="150">
        <v>0.1</v>
      </c>
      <c r="E5" s="150">
        <v>1</v>
      </c>
      <c r="F5"/>
      <c r="G5"/>
      <c r="H5"/>
      <c r="I5"/>
      <c r="J5"/>
      <c r="K5"/>
      <c r="L5"/>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row>
    <row r="6" spans="1:86">
      <c r="A6" s="37" t="s">
        <v>278</v>
      </c>
      <c r="B6" s="136">
        <f t="shared" si="0"/>
        <v>0.61400060575594606</v>
      </c>
      <c r="C6" s="148">
        <f t="shared" si="1"/>
        <v>3.7283064360345841E-2</v>
      </c>
      <c r="D6" s="105">
        <v>0.1</v>
      </c>
      <c r="E6" s="105">
        <v>1</v>
      </c>
    </row>
    <row r="7" spans="1:86">
      <c r="A7" s="37" t="s">
        <v>279</v>
      </c>
      <c r="B7" s="136">
        <f>AH37/$B$1</f>
        <v>0.56934129874646477</v>
      </c>
      <c r="C7" s="148">
        <f t="shared" si="1"/>
        <v>3.457128231662461E-2</v>
      </c>
      <c r="D7" s="105">
        <v>0.1</v>
      </c>
      <c r="E7" s="105">
        <v>1</v>
      </c>
    </row>
    <row r="8" spans="1:86">
      <c r="A8" s="37" t="s">
        <v>280</v>
      </c>
      <c r="B8" s="136">
        <f t="shared" ref="B8:B15" si="2">AH38/$B$1</f>
        <v>2.4158596348626138</v>
      </c>
      <c r="C8" s="148">
        <f t="shared" si="1"/>
        <v>0.14669472539241413</v>
      </c>
      <c r="D8" s="105">
        <v>0.1</v>
      </c>
      <c r="E8" s="105">
        <v>1</v>
      </c>
    </row>
    <row r="9" spans="1:86">
      <c r="A9" s="37" t="s">
        <v>281</v>
      </c>
      <c r="B9" s="136">
        <f t="shared" si="2"/>
        <v>8.1730502822896245</v>
      </c>
      <c r="C9" s="148">
        <f t="shared" si="1"/>
        <v>0.4962802264987764</v>
      </c>
      <c r="D9" s="105">
        <v>0.1</v>
      </c>
      <c r="E9" s="105">
        <v>1</v>
      </c>
    </row>
    <row r="10" spans="1:86">
      <c r="A10" s="37" t="s">
        <v>282</v>
      </c>
      <c r="B10" s="136">
        <f t="shared" si="2"/>
        <v>0.43306893546910136</v>
      </c>
      <c r="C10" s="148">
        <f t="shared" si="1"/>
        <v>2.6296614111124769E-2</v>
      </c>
      <c r="D10" s="105">
        <v>0.1</v>
      </c>
      <c r="E10" s="105">
        <v>1</v>
      </c>
    </row>
    <row r="11" spans="1:86">
      <c r="A11" s="37" t="s">
        <v>283</v>
      </c>
      <c r="B11" s="136">
        <f t="shared" si="2"/>
        <v>1.5595544180992187</v>
      </c>
      <c r="C11" s="148">
        <f t="shared" si="1"/>
        <v>9.4698551106261339E-2</v>
      </c>
      <c r="D11" s="105">
        <v>0.1</v>
      </c>
      <c r="E11" s="105">
        <v>1</v>
      </c>
    </row>
    <row r="12" spans="1:86">
      <c r="A12" s="37" t="s">
        <v>284</v>
      </c>
      <c r="B12" s="136">
        <f t="shared" si="2"/>
        <v>0.21193969818308009</v>
      </c>
      <c r="C12" s="148">
        <f t="shared" si="1"/>
        <v>1.2869305557351279E-2</v>
      </c>
      <c r="D12" s="105">
        <v>0.1</v>
      </c>
      <c r="E12" s="105">
        <v>1</v>
      </c>
    </row>
    <row r="13" spans="1:86">
      <c r="A13" s="37" t="s">
        <v>285</v>
      </c>
      <c r="B13" s="136">
        <f t="shared" si="2"/>
        <v>0.29590364077425552</v>
      </c>
      <c r="C13" s="148">
        <f t="shared" si="1"/>
        <v>1.7967725731906393E-2</v>
      </c>
      <c r="D13" s="105">
        <v>0.1</v>
      </c>
      <c r="E13" s="105">
        <v>1</v>
      </c>
    </row>
    <row r="14" spans="1:86">
      <c r="A14" s="37" t="s">
        <v>286</v>
      </c>
      <c r="B14" s="136">
        <f t="shared" si="2"/>
        <v>0.32850861743806087</v>
      </c>
      <c r="C14" s="148">
        <f t="shared" si="1"/>
        <v>1.9947550233752918E-2</v>
      </c>
      <c r="D14" s="105">
        <v>0.1</v>
      </c>
      <c r="E14" s="105">
        <v>1</v>
      </c>
    </row>
    <row r="15" spans="1:86">
      <c r="A15" s="37" t="s">
        <v>287</v>
      </c>
      <c r="B15" s="136">
        <f t="shared" si="2"/>
        <v>1.1494869901031024</v>
      </c>
      <c r="C15" s="148">
        <f t="shared" si="1"/>
        <v>6.9798624026812153E-2</v>
      </c>
      <c r="D15" s="105">
        <v>0.1</v>
      </c>
      <c r="E15" s="105">
        <v>1</v>
      </c>
    </row>
    <row r="16" spans="1:86">
      <c r="A16" s="37" t="s">
        <v>288</v>
      </c>
      <c r="B16" s="136">
        <f>SUM(B5:B15)</f>
        <v>16.468619634414903</v>
      </c>
      <c r="C16" s="148">
        <f>B16/$B$16</f>
        <v>1</v>
      </c>
      <c r="D16" s="105"/>
      <c r="E16" s="105">
        <v>1</v>
      </c>
    </row>
    <row r="17" spans="1:86" s="59" customFormat="1" ht="15" thickBot="1">
      <c r="A17" s="38"/>
      <c r="B17" s="57"/>
      <c r="C17" s="149">
        <f>SUM(C5:C15)</f>
        <v>0.99999999999999989</v>
      </c>
      <c r="D17" s="57"/>
      <c r="E17" s="57"/>
      <c r="F17"/>
      <c r="G17"/>
      <c r="H17"/>
      <c r="I17"/>
      <c r="J17"/>
      <c r="K17"/>
      <c r="L17"/>
      <c r="M17"/>
      <c r="N17"/>
      <c r="O17"/>
      <c r="P17"/>
      <c r="Q17"/>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row>
    <row r="20" spans="1:86" ht="15" thickBot="1"/>
    <row r="21" spans="1:86" s="98" customFormat="1">
      <c r="A21" s="89"/>
      <c r="B21" s="90"/>
      <c r="C21" s="90"/>
      <c r="D21" s="90"/>
      <c r="E21" s="91" t="s">
        <v>633</v>
      </c>
      <c r="F21" s="99" t="s">
        <v>634</v>
      </c>
      <c r="G21" s="99" t="s">
        <v>635</v>
      </c>
      <c r="H21" s="99" t="s">
        <v>636</v>
      </c>
      <c r="I21" s="99" t="s">
        <v>637</v>
      </c>
      <c r="J21" s="99" t="s">
        <v>638</v>
      </c>
      <c r="K21" s="99" t="s">
        <v>639</v>
      </c>
      <c r="L21" s="99" t="s">
        <v>640</v>
      </c>
      <c r="M21" s="99" t="s">
        <v>641</v>
      </c>
      <c r="N21" s="99" t="s">
        <v>642</v>
      </c>
      <c r="O21" s="99" t="s">
        <v>643</v>
      </c>
      <c r="P21" s="99" t="s">
        <v>644</v>
      </c>
      <c r="Q21" s="99" t="s">
        <v>645</v>
      </c>
      <c r="R21" s="99" t="s">
        <v>646</v>
      </c>
      <c r="S21" s="99" t="s">
        <v>647</v>
      </c>
      <c r="T21" s="99" t="s">
        <v>648</v>
      </c>
      <c r="U21" s="99" t="s">
        <v>649</v>
      </c>
      <c r="V21" s="99" t="s">
        <v>650</v>
      </c>
      <c r="W21" s="99" t="s">
        <v>651</v>
      </c>
      <c r="X21" s="99" t="s">
        <v>652</v>
      </c>
      <c r="Y21" s="99" t="s">
        <v>43</v>
      </c>
      <c r="Z21" s="99" t="s">
        <v>44</v>
      </c>
      <c r="AA21" s="99" t="s">
        <v>45</v>
      </c>
      <c r="AB21" s="99" t="s">
        <v>46</v>
      </c>
      <c r="AC21" s="99" t="s">
        <v>47</v>
      </c>
      <c r="AD21" s="99" t="s">
        <v>48</v>
      </c>
      <c r="AE21" s="99" t="s">
        <v>49</v>
      </c>
      <c r="AF21" s="99" t="s">
        <v>50</v>
      </c>
      <c r="AG21" s="99" t="s">
        <v>51</v>
      </c>
      <c r="AH21" s="99" t="s">
        <v>52</v>
      </c>
      <c r="AI21" s="99" t="s">
        <v>653</v>
      </c>
      <c r="AJ21" s="99" t="s">
        <v>654</v>
      </c>
      <c r="AK21" s="99"/>
      <c r="AL21" s="99"/>
      <c r="AM21" s="99"/>
      <c r="AN21" s="99"/>
      <c r="AO21" s="99"/>
      <c r="AP21" s="99"/>
      <c r="AQ21" s="99"/>
      <c r="AR21" s="99"/>
      <c r="AS21" s="99"/>
      <c r="AT21" s="99"/>
      <c r="AU21" s="99"/>
      <c r="AV21" s="99"/>
      <c r="AW21" s="99"/>
      <c r="AX21" s="99"/>
      <c r="AY21" s="99"/>
      <c r="AZ21" s="99"/>
      <c r="BA21" s="99"/>
      <c r="BB21" s="99"/>
      <c r="BC21" s="99"/>
      <c r="BD21" s="99"/>
      <c r="BE21" s="99"/>
      <c r="BF21" s="99"/>
      <c r="BG21" s="99"/>
      <c r="BH21" s="99"/>
      <c r="BI21" s="99"/>
      <c r="BJ21" s="99"/>
      <c r="BK21" s="99"/>
      <c r="BL21" s="99"/>
      <c r="BM21" s="99"/>
      <c r="BN21" s="99"/>
      <c r="BO21" s="99"/>
      <c r="BP21" s="99"/>
      <c r="BQ21" s="99"/>
      <c r="BR21" s="99"/>
      <c r="BS21" s="99"/>
      <c r="BT21" s="99"/>
      <c r="BU21" s="99"/>
      <c r="BV21" s="99"/>
      <c r="BW21" s="99"/>
      <c r="BX21" s="99"/>
      <c r="BY21" s="99"/>
      <c r="BZ21" s="99"/>
      <c r="CA21" s="99"/>
      <c r="CB21" s="99"/>
      <c r="CC21" s="99"/>
      <c r="CD21" s="99"/>
      <c r="CE21" s="99"/>
      <c r="CF21" s="99"/>
      <c r="CG21" s="99"/>
      <c r="CH21" s="99"/>
    </row>
    <row r="22" spans="1:86" s="99" customFormat="1" ht="14.4" customHeight="1">
      <c r="A22" s="167" t="s">
        <v>655</v>
      </c>
      <c r="B22" s="166" t="s">
        <v>656</v>
      </c>
      <c r="C22" s="166" t="s">
        <v>18</v>
      </c>
      <c r="D22" s="84" t="s">
        <v>657</v>
      </c>
      <c r="E22" s="85">
        <v>2723.7049958476596</v>
      </c>
      <c r="F22" s="85">
        <v>2610.7723622276735</v>
      </c>
      <c r="G22" s="85">
        <v>2208.7962373642072</v>
      </c>
      <c r="H22" s="85">
        <v>1733.9237549973022</v>
      </c>
      <c r="I22" s="85">
        <v>1584.6150011537973</v>
      </c>
      <c r="J22" s="85">
        <v>1405.6115049853613</v>
      </c>
      <c r="K22" s="85">
        <v>1298.8106696282325</v>
      </c>
      <c r="L22" s="85">
        <v>1309.1966355737784</v>
      </c>
      <c r="M22" s="85">
        <v>1327.0822849372621</v>
      </c>
      <c r="N22" s="85">
        <v>1152.4634081822587</v>
      </c>
      <c r="O22" s="85">
        <v>1158.6947438465165</v>
      </c>
      <c r="P22" s="85">
        <v>1162.8990889610839</v>
      </c>
      <c r="Q22" s="85">
        <v>1102.1361451584385</v>
      </c>
      <c r="R22" s="85">
        <v>1151.43537395308</v>
      </c>
      <c r="S22" s="85">
        <v>1192.2445233080728</v>
      </c>
      <c r="T22" s="85">
        <v>1212.060231490404</v>
      </c>
      <c r="U22" s="85">
        <v>1211.5738265713394</v>
      </c>
      <c r="V22" s="85">
        <v>1263.6181428688897</v>
      </c>
      <c r="W22" s="85">
        <v>1318.5040852525683</v>
      </c>
      <c r="X22" s="85">
        <v>1268.8190234348569</v>
      </c>
      <c r="Y22" s="85">
        <v>1302.2281027247184</v>
      </c>
      <c r="Z22" s="85">
        <v>1328.0946558765438</v>
      </c>
      <c r="AA22" s="85">
        <v>1409.7166147061525</v>
      </c>
      <c r="AB22" s="85">
        <v>1451.6001733230985</v>
      </c>
      <c r="AC22" s="85">
        <v>1498.192813643823</v>
      </c>
      <c r="AD22" s="85">
        <v>1459.9075035055541</v>
      </c>
      <c r="AE22" s="85">
        <v>1426.1065955319523</v>
      </c>
      <c r="AF22" s="85">
        <v>1478.634513922196</v>
      </c>
      <c r="AG22" s="85">
        <v>1480.33026670496</v>
      </c>
      <c r="AH22" s="85">
        <v>1559.5544180992188</v>
      </c>
      <c r="AI22" s="85">
        <v>1569.7367791331196</v>
      </c>
      <c r="AJ22" s="85">
        <v>1583.9397614263662</v>
      </c>
    </row>
    <row r="23" spans="1:86" s="99" customFormat="1">
      <c r="A23" s="167"/>
      <c r="B23" s="166"/>
      <c r="C23" s="166"/>
      <c r="D23" s="84" t="s">
        <v>620</v>
      </c>
      <c r="E23" s="85">
        <v>2480.2652972580136</v>
      </c>
      <c r="F23" s="85">
        <v>2248.0652314054282</v>
      </c>
      <c r="G23" s="85">
        <v>1163.6461831963181</v>
      </c>
      <c r="H23" s="85">
        <v>1307.0884041278289</v>
      </c>
      <c r="I23" s="85">
        <v>1609.2344935348847</v>
      </c>
      <c r="J23" s="85">
        <v>1585.2606923071498</v>
      </c>
      <c r="K23" s="85">
        <v>1671.5523838525539</v>
      </c>
      <c r="L23" s="85">
        <v>1766.8915918509372</v>
      </c>
      <c r="M23" s="85">
        <v>1832.9940463007856</v>
      </c>
      <c r="N23" s="85">
        <v>1704.9863891047721</v>
      </c>
      <c r="O23" s="85">
        <v>1682.502164648959</v>
      </c>
      <c r="P23" s="85">
        <v>2003.5648567280475</v>
      </c>
      <c r="Q23" s="85">
        <v>2125.4291897083917</v>
      </c>
      <c r="R23" s="85">
        <v>2052.524667202812</v>
      </c>
      <c r="S23" s="85">
        <v>2088.5016064091624</v>
      </c>
      <c r="T23" s="85">
        <v>2166.445299418016</v>
      </c>
      <c r="U23" s="85">
        <v>2308.8288721005383</v>
      </c>
      <c r="V23" s="85">
        <v>2419.4136119017012</v>
      </c>
      <c r="W23" s="85">
        <v>2329.2598101591093</v>
      </c>
      <c r="X23" s="85">
        <v>2150.675066210993</v>
      </c>
      <c r="Y23" s="85">
        <v>2285.1838795515005</v>
      </c>
      <c r="Z23" s="85">
        <v>2275.175739925106</v>
      </c>
      <c r="AA23" s="85">
        <v>2297.2762055805679</v>
      </c>
      <c r="AB23" s="85">
        <v>2248.8368175116557</v>
      </c>
      <c r="AC23" s="85">
        <v>2253.9780565810297</v>
      </c>
      <c r="AD23" s="85">
        <v>2316.0756504469009</v>
      </c>
      <c r="AE23" s="85">
        <v>2363.5341969133779</v>
      </c>
      <c r="AF23" s="85">
        <v>2448.2301096817391</v>
      </c>
      <c r="AG23" s="85">
        <v>2466.1598699112401</v>
      </c>
      <c r="AH23" s="85">
        <v>2415.8596348626138</v>
      </c>
      <c r="AI23" s="85">
        <v>2241.842995648944</v>
      </c>
      <c r="AJ23" s="85">
        <v>2350.6456322489739</v>
      </c>
    </row>
    <row r="24" spans="1:86" s="99" customFormat="1">
      <c r="A24" s="167"/>
      <c r="B24" s="166"/>
      <c r="C24" s="166"/>
      <c r="D24" s="84" t="s">
        <v>658</v>
      </c>
      <c r="E24" s="85">
        <v>4437.2387879675807</v>
      </c>
      <c r="F24" s="85">
        <v>4323.6937353924513</v>
      </c>
      <c r="G24" s="85">
        <v>2525.8208830590474</v>
      </c>
      <c r="H24" s="85">
        <v>2166.2077287070219</v>
      </c>
      <c r="I24" s="85">
        <v>2136.9225525610036</v>
      </c>
      <c r="J24" s="85">
        <v>2136.4933593768878</v>
      </c>
      <c r="K24" s="85">
        <v>2237.4386299061575</v>
      </c>
      <c r="L24" s="85">
        <v>2045.4151777770885</v>
      </c>
      <c r="M24" s="85">
        <v>1962.7183941621122</v>
      </c>
      <c r="N24" s="85">
        <v>1548.9720314442625</v>
      </c>
      <c r="O24" s="85">
        <v>1603.5636047534313</v>
      </c>
      <c r="P24" s="85">
        <v>1838.6996084408565</v>
      </c>
      <c r="Q24" s="85">
        <v>1361.9991392645893</v>
      </c>
      <c r="R24" s="85">
        <v>1546.8176647049731</v>
      </c>
      <c r="S24" s="85">
        <v>1731.5827163823474</v>
      </c>
      <c r="T24" s="85">
        <v>1756.9467833426315</v>
      </c>
      <c r="U24" s="85">
        <v>1792.26138300087</v>
      </c>
      <c r="V24" s="85">
        <v>2270.8595554853946</v>
      </c>
      <c r="W24" s="85">
        <v>2175.4928571610076</v>
      </c>
      <c r="X24" s="85">
        <v>1239.2698683258732</v>
      </c>
      <c r="Y24" s="85">
        <v>1326.6196819808451</v>
      </c>
      <c r="Z24" s="85">
        <v>1574.6379957901063</v>
      </c>
      <c r="AA24" s="85">
        <v>1818.6197915303796</v>
      </c>
      <c r="AB24" s="85">
        <v>1943.8732383159222</v>
      </c>
      <c r="AC24" s="85">
        <v>1582.4880977837024</v>
      </c>
      <c r="AD24" s="85">
        <v>1167.8546992254528</v>
      </c>
      <c r="AE24" s="85">
        <v>1190.3151054139785</v>
      </c>
      <c r="AF24" s="85">
        <v>1369.3327240961712</v>
      </c>
      <c r="AG24" s="85">
        <v>1362.3747559415813</v>
      </c>
      <c r="AH24" s="85">
        <v>1331.9061184493796</v>
      </c>
      <c r="AI24" s="85">
        <v>802.08808763676871</v>
      </c>
      <c r="AJ24" s="85">
        <v>694.7585215205861</v>
      </c>
    </row>
    <row r="25" spans="1:86" s="99" customFormat="1">
      <c r="A25" s="167"/>
      <c r="B25" s="166"/>
      <c r="C25" s="166"/>
      <c r="D25" s="84" t="s">
        <v>626</v>
      </c>
      <c r="E25" s="85">
        <v>404.96804802141088</v>
      </c>
      <c r="F25" s="85">
        <v>419.37576809187112</v>
      </c>
      <c r="G25" s="85">
        <v>432.20813413929665</v>
      </c>
      <c r="H25" s="85">
        <v>452.8354576496256</v>
      </c>
      <c r="I25" s="85">
        <v>451.25470662459833</v>
      </c>
      <c r="J25" s="85">
        <v>437.32875914595678</v>
      </c>
      <c r="K25" s="85">
        <v>479.84028772921465</v>
      </c>
      <c r="L25" s="85">
        <v>542.91302217724706</v>
      </c>
      <c r="M25" s="85">
        <v>562.25215774373589</v>
      </c>
      <c r="N25" s="85">
        <v>569.94803894030497</v>
      </c>
      <c r="O25" s="85">
        <v>622.40065721084261</v>
      </c>
      <c r="P25" s="85">
        <v>631.11330534352351</v>
      </c>
      <c r="Q25" s="85">
        <v>617.25590292801576</v>
      </c>
      <c r="R25" s="85">
        <v>603.70318758828807</v>
      </c>
      <c r="S25" s="85">
        <v>597.30592081252212</v>
      </c>
      <c r="T25" s="85">
        <v>568.29251679677475</v>
      </c>
      <c r="U25" s="85">
        <v>551.07761995449653</v>
      </c>
      <c r="V25" s="85">
        <v>543.29998565800508</v>
      </c>
      <c r="W25" s="85">
        <v>525.55419189491431</v>
      </c>
      <c r="X25" s="85">
        <v>549.91315071978602</v>
      </c>
      <c r="Y25" s="85">
        <v>535.97976264387057</v>
      </c>
      <c r="Z25" s="85">
        <v>489.72479473010577</v>
      </c>
      <c r="AA25" s="85">
        <v>468.05468669910437</v>
      </c>
      <c r="AB25" s="85">
        <v>431.63242514828556</v>
      </c>
      <c r="AC25" s="85">
        <v>394.04307953625352</v>
      </c>
      <c r="AD25" s="85">
        <v>367.56156607238427</v>
      </c>
      <c r="AE25" s="85">
        <v>357.26146156273893</v>
      </c>
      <c r="AF25" s="85">
        <v>345.92667909520054</v>
      </c>
      <c r="AG25" s="85">
        <v>333.78517957607068</v>
      </c>
      <c r="AH25" s="85">
        <v>328.50861743806087</v>
      </c>
      <c r="AI25" s="85">
        <v>314.90803975403821</v>
      </c>
      <c r="AJ25" s="85">
        <v>317.15792105112655</v>
      </c>
    </row>
    <row r="26" spans="1:86" s="99" customFormat="1">
      <c r="A26" s="167"/>
      <c r="B26" s="166"/>
      <c r="C26" s="166"/>
      <c r="D26" s="84" t="s">
        <v>659</v>
      </c>
      <c r="E26" s="85">
        <v>107.57381344</v>
      </c>
      <c r="F26" s="85">
        <v>110.05960629999998</v>
      </c>
      <c r="G26" s="85">
        <v>36.16695936</v>
      </c>
      <c r="H26" s="85">
        <v>53.930934779999987</v>
      </c>
      <c r="I26" s="85">
        <v>44.252531920000003</v>
      </c>
      <c r="J26" s="85">
        <v>50.874344879999988</v>
      </c>
      <c r="K26" s="85">
        <v>47.129747719999997</v>
      </c>
      <c r="L26" s="85">
        <v>65.830454800000012</v>
      </c>
      <c r="M26" s="85">
        <v>46.749998079999997</v>
      </c>
      <c r="N26" s="85">
        <v>66.033675519999989</v>
      </c>
      <c r="O26" s="85">
        <v>64.073800560000009</v>
      </c>
      <c r="P26" s="85">
        <v>51.52636554110196</v>
      </c>
      <c r="Q26" s="85">
        <v>54.079655698330718</v>
      </c>
      <c r="R26" s="85">
        <v>62.817879260855818</v>
      </c>
      <c r="S26" s="85">
        <v>93.815267813633724</v>
      </c>
      <c r="T26" s="85">
        <v>137.69396119122078</v>
      </c>
      <c r="U26" s="85">
        <v>147.64728338061488</v>
      </c>
      <c r="V26" s="85">
        <v>179.07179317998163</v>
      </c>
      <c r="W26" s="85">
        <v>204.67850292261411</v>
      </c>
      <c r="X26" s="85">
        <v>111.25904676167198</v>
      </c>
      <c r="Y26" s="85">
        <v>102.084582655936</v>
      </c>
      <c r="Z26" s="85">
        <v>137.62840720936799</v>
      </c>
      <c r="AA26" s="85">
        <v>180.84102888727202</v>
      </c>
      <c r="AB26" s="85">
        <v>144.33537863088</v>
      </c>
      <c r="AC26" s="85">
        <v>144.41925520928001</v>
      </c>
      <c r="AD26" s="85">
        <v>151.42799775344801</v>
      </c>
      <c r="AE26" s="85">
        <v>138.94567749452798</v>
      </c>
      <c r="AF26" s="85">
        <v>180.71521029800155</v>
      </c>
      <c r="AG26" s="85">
        <v>210.194501679328</v>
      </c>
      <c r="AH26" s="85">
        <v>211.93969818308008</v>
      </c>
      <c r="AI26" s="85">
        <v>72.656873193499194</v>
      </c>
      <c r="AJ26" s="85">
        <v>130.17945068216801</v>
      </c>
    </row>
    <row r="27" spans="1:86" s="99" customFormat="1">
      <c r="A27" s="167"/>
      <c r="B27" s="166"/>
      <c r="C27" s="166"/>
      <c r="D27" s="84" t="s">
        <v>660</v>
      </c>
      <c r="E27" s="85">
        <v>578.3820845627871</v>
      </c>
      <c r="F27" s="85">
        <v>681.59691938649803</v>
      </c>
      <c r="G27" s="85">
        <v>394.90528832046971</v>
      </c>
      <c r="H27" s="85">
        <v>480.40120661531409</v>
      </c>
      <c r="I27" s="85">
        <v>405.1990667025014</v>
      </c>
      <c r="J27" s="85">
        <v>282.2743477130914</v>
      </c>
      <c r="K27" s="85">
        <v>291.60632240135715</v>
      </c>
      <c r="L27" s="85">
        <v>319.47656584565067</v>
      </c>
      <c r="M27" s="85">
        <v>338.03590773311737</v>
      </c>
      <c r="N27" s="85">
        <v>353.87803582882111</v>
      </c>
      <c r="O27" s="85">
        <v>335.11140671685155</v>
      </c>
      <c r="P27" s="85">
        <v>319.59602829720774</v>
      </c>
      <c r="Q27" s="85">
        <v>376.08586783213593</v>
      </c>
      <c r="R27" s="85">
        <v>357.08524200646366</v>
      </c>
      <c r="S27" s="85">
        <v>478.19005160393993</v>
      </c>
      <c r="T27" s="85">
        <v>381.83061698998586</v>
      </c>
      <c r="U27" s="85">
        <v>676.56127648087988</v>
      </c>
      <c r="V27" s="85">
        <v>786.35782734597058</v>
      </c>
      <c r="W27" s="85">
        <v>799.83481245121561</v>
      </c>
      <c r="X27" s="85">
        <v>714.72852465812923</v>
      </c>
      <c r="Y27" s="85">
        <v>702.26727462265058</v>
      </c>
      <c r="Z27" s="85">
        <v>593.97918927347303</v>
      </c>
      <c r="AA27" s="85">
        <v>1271.3559395111706</v>
      </c>
      <c r="AB27" s="85">
        <v>1336.2112765673091</v>
      </c>
      <c r="AC27" s="85">
        <v>1029.1798641476071</v>
      </c>
      <c r="AD27" s="85">
        <v>916.09997051672121</v>
      </c>
      <c r="AE27" s="85">
        <v>860.36219106644751</v>
      </c>
      <c r="AF27" s="85">
        <v>1017.863480586945</v>
      </c>
      <c r="AG27" s="85">
        <v>959.86660054475101</v>
      </c>
      <c r="AH27" s="85">
        <v>569.34129874646476</v>
      </c>
      <c r="AI27" s="85">
        <v>914.5412320811505</v>
      </c>
      <c r="AJ27" s="85">
        <v>949.6973349635042</v>
      </c>
    </row>
    <row r="28" spans="1:86" s="99" customFormat="1">
      <c r="A28" s="167"/>
      <c r="B28" s="166"/>
      <c r="C28" s="166"/>
      <c r="D28" s="84" t="s">
        <v>661</v>
      </c>
      <c r="E28" s="85">
        <v>28356.319330281214</v>
      </c>
      <c r="F28" s="85">
        <v>25987.223534355853</v>
      </c>
      <c r="G28" s="85">
        <v>19757.007355967158</v>
      </c>
      <c r="H28" s="85">
        <v>15197.35046279875</v>
      </c>
      <c r="I28" s="85">
        <v>15800.604237848878</v>
      </c>
      <c r="J28" s="85">
        <v>13832.530573860262</v>
      </c>
      <c r="K28" s="85">
        <v>14503.37675931491</v>
      </c>
      <c r="L28" s="85">
        <v>14348.312486983021</v>
      </c>
      <c r="M28" s="85">
        <v>12650.410591192736</v>
      </c>
      <c r="N28" s="85">
        <v>12248.081799602038</v>
      </c>
      <c r="O28" s="85">
        <v>11747.173517487086</v>
      </c>
      <c r="P28" s="85">
        <v>11442.22407678082</v>
      </c>
      <c r="Q28" s="85">
        <v>11327.45157567201</v>
      </c>
      <c r="R28" s="85">
        <v>13062.088426940385</v>
      </c>
      <c r="S28" s="85">
        <v>12951.545253265891</v>
      </c>
      <c r="T28" s="85">
        <v>12658.477339887426</v>
      </c>
      <c r="U28" s="85">
        <v>11928.830200382828</v>
      </c>
      <c r="V28" s="85">
        <v>14872.660996913912</v>
      </c>
      <c r="W28" s="85">
        <v>12934.833847095297</v>
      </c>
      <c r="X28" s="85">
        <v>10691.23757354756</v>
      </c>
      <c r="Y28" s="85">
        <v>15045.331075253724</v>
      </c>
      <c r="Z28" s="85">
        <v>14708.415106659386</v>
      </c>
      <c r="AA28" s="85">
        <v>13244.795073380716</v>
      </c>
      <c r="AB28" s="85">
        <v>15070.746187616276</v>
      </c>
      <c r="AC28" s="85">
        <v>14515.011263155042</v>
      </c>
      <c r="AD28" s="85">
        <v>11864.110946271094</v>
      </c>
      <c r="AE28" s="85">
        <v>13467.130876645926</v>
      </c>
      <c r="AF28" s="85">
        <v>14482.690944290374</v>
      </c>
      <c r="AG28" s="85">
        <v>13614.128054582825</v>
      </c>
      <c r="AH28" s="85">
        <v>8173.0502822896242</v>
      </c>
      <c r="AI28" s="85">
        <v>5771.9125571316572</v>
      </c>
      <c r="AJ28" s="85">
        <v>7017.8392602233753</v>
      </c>
    </row>
    <row r="29" spans="1:86" s="99" customFormat="1">
      <c r="A29" s="167"/>
      <c r="B29" s="166"/>
      <c r="C29" s="166"/>
      <c r="D29" s="84" t="s">
        <v>662</v>
      </c>
      <c r="E29" s="85">
        <v>1265.0672875222087</v>
      </c>
      <c r="F29" s="85">
        <v>1245.8415194614772</v>
      </c>
      <c r="G29" s="85">
        <v>681.70174148310184</v>
      </c>
      <c r="H29" s="85">
        <v>531.29524945547018</v>
      </c>
      <c r="I29" s="85">
        <v>438.96103820925697</v>
      </c>
      <c r="J29" s="85">
        <v>509.48558759288051</v>
      </c>
      <c r="K29" s="85">
        <v>599.77869676511591</v>
      </c>
      <c r="L29" s="85">
        <v>535.36158509666757</v>
      </c>
      <c r="M29" s="85">
        <v>480.95982367364422</v>
      </c>
      <c r="N29" s="85">
        <v>520.77242734404911</v>
      </c>
      <c r="O29" s="85">
        <v>537.63281520800615</v>
      </c>
      <c r="P29" s="85">
        <v>582.1682146096058</v>
      </c>
      <c r="Q29" s="85">
        <v>509.19601468174665</v>
      </c>
      <c r="R29" s="85">
        <v>541.74663978636158</v>
      </c>
      <c r="S29" s="85">
        <v>553.29311769374863</v>
      </c>
      <c r="T29" s="85">
        <v>539.0080842609334</v>
      </c>
      <c r="U29" s="85">
        <v>488.24488030997554</v>
      </c>
      <c r="V29" s="85">
        <v>458.72067156551213</v>
      </c>
      <c r="W29" s="85">
        <v>434.15222273034124</v>
      </c>
      <c r="X29" s="85">
        <v>391.15305690211568</v>
      </c>
      <c r="Y29" s="85">
        <v>393.70535125956502</v>
      </c>
      <c r="Z29" s="85">
        <v>436.94818248936423</v>
      </c>
      <c r="AA29" s="85">
        <v>452.61103949737969</v>
      </c>
      <c r="AB29" s="85">
        <v>452.01664704461717</v>
      </c>
      <c r="AC29" s="85">
        <v>469.43382484253732</v>
      </c>
      <c r="AD29" s="85">
        <v>461.70149136887994</v>
      </c>
      <c r="AE29" s="85">
        <v>474.15285696679814</v>
      </c>
      <c r="AF29" s="85">
        <v>449.12271495716971</v>
      </c>
      <c r="AG29" s="85">
        <v>453.43503372017767</v>
      </c>
      <c r="AH29" s="85">
        <v>433.06893546910135</v>
      </c>
      <c r="AI29" s="85">
        <v>422.11950319047565</v>
      </c>
      <c r="AJ29" s="85">
        <v>436.9986325011443</v>
      </c>
    </row>
    <row r="30" spans="1:86" s="99" customFormat="1">
      <c r="A30" s="167"/>
      <c r="B30" s="166"/>
      <c r="C30" s="166"/>
      <c r="D30" s="84" t="s">
        <v>663</v>
      </c>
      <c r="E30" s="85">
        <v>-3695.4772233172735</v>
      </c>
      <c r="F30" s="85">
        <v>-3568.4513590596916</v>
      </c>
      <c r="G30" s="85">
        <v>-2562.9550461068529</v>
      </c>
      <c r="H30" s="85">
        <v>-3712.8856718401039</v>
      </c>
      <c r="I30" s="85">
        <v>-3132.3695973210743</v>
      </c>
      <c r="J30" s="85">
        <v>-3345.2045906717599</v>
      </c>
      <c r="K30" s="85">
        <v>-3705.687713700544</v>
      </c>
      <c r="L30" s="85">
        <v>-3829.1693967844703</v>
      </c>
      <c r="M30" s="85">
        <v>-4336.0392088571125</v>
      </c>
      <c r="N30" s="85">
        <v>-3895.7374223940124</v>
      </c>
      <c r="O30" s="85">
        <v>-4678.5351259654753</v>
      </c>
      <c r="P30" s="85">
        <v>-4918.7764554352607</v>
      </c>
      <c r="Q30" s="85">
        <v>-4596.0916185711567</v>
      </c>
      <c r="R30" s="85">
        <v>-4263.342826821985</v>
      </c>
      <c r="S30" s="85">
        <v>-4727.9103055429605</v>
      </c>
      <c r="T30" s="85">
        <v>-2753.8024589733718</v>
      </c>
      <c r="U30" s="85">
        <v>-4333.1540417637043</v>
      </c>
      <c r="V30" s="85">
        <v>-3895.0089055793605</v>
      </c>
      <c r="W30" s="85">
        <v>-5160.3264985303722</v>
      </c>
      <c r="X30" s="85">
        <v>-4800.4544561994417</v>
      </c>
      <c r="Y30" s="85">
        <v>-5482.6611047289925</v>
      </c>
      <c r="Z30" s="85">
        <v>-5200.1888610585684</v>
      </c>
      <c r="AA30" s="85">
        <v>-3559.0347837180429</v>
      </c>
      <c r="AB30" s="85">
        <v>-2701.7851405232427</v>
      </c>
      <c r="AC30" s="85">
        <v>-260.13534440367118</v>
      </c>
      <c r="AD30" s="85">
        <v>-783.92118410244632</v>
      </c>
      <c r="AE30" s="85">
        <v>-150.38149082001428</v>
      </c>
      <c r="AF30" s="85">
        <v>269.66001077863405</v>
      </c>
      <c r="AG30" s="85">
        <v>2257.2463691035609</v>
      </c>
      <c r="AH30" s="85">
        <v>1149.4869901031025</v>
      </c>
      <c r="AI30" s="85">
        <v>2509.0715377317492</v>
      </c>
      <c r="AJ30" s="85">
        <v>2882.5743368024687</v>
      </c>
    </row>
    <row r="31" spans="1:86" s="99" customFormat="1">
      <c r="A31" s="167"/>
      <c r="B31" s="166"/>
      <c r="C31" s="166"/>
      <c r="D31" s="84" t="s">
        <v>625</v>
      </c>
      <c r="E31" s="85">
        <v>608.79880261510846</v>
      </c>
      <c r="F31" s="85">
        <v>567.74241057043287</v>
      </c>
      <c r="G31" s="85">
        <v>446.33416153862055</v>
      </c>
      <c r="H31" s="85">
        <v>362.95205809689446</v>
      </c>
      <c r="I31" s="85">
        <v>203.43070326323769</v>
      </c>
      <c r="J31" s="85">
        <v>157.21399206885786</v>
      </c>
      <c r="K31" s="85">
        <v>216.94043446336156</v>
      </c>
      <c r="L31" s="85">
        <v>171.15694425113156</v>
      </c>
      <c r="M31" s="85">
        <v>175.62377173108391</v>
      </c>
      <c r="N31" s="85">
        <v>84.017151336082591</v>
      </c>
      <c r="O31" s="85">
        <v>101.37135987927527</v>
      </c>
      <c r="P31" s="85">
        <v>227.3307469357002</v>
      </c>
      <c r="Q31" s="85">
        <v>256.61170724586867</v>
      </c>
      <c r="R31" s="85">
        <v>274.96068248080508</v>
      </c>
      <c r="S31" s="85">
        <v>247.78738264461279</v>
      </c>
      <c r="T31" s="85">
        <v>239.39102948874512</v>
      </c>
      <c r="U31" s="85">
        <v>209.23724203755435</v>
      </c>
      <c r="V31" s="85">
        <v>217.86877341382609</v>
      </c>
      <c r="W31" s="85">
        <v>224.04515087403641</v>
      </c>
      <c r="X31" s="85">
        <v>217.19076584491827</v>
      </c>
      <c r="Y31" s="85">
        <v>222.54718557615575</v>
      </c>
      <c r="Z31" s="85">
        <v>266.72939735811059</v>
      </c>
      <c r="AA31" s="85">
        <v>271.85576603681545</v>
      </c>
      <c r="AB31" s="85">
        <v>266.37484082122808</v>
      </c>
      <c r="AC31" s="85">
        <v>327.6157953110511</v>
      </c>
      <c r="AD31" s="85">
        <v>335.37932815727612</v>
      </c>
      <c r="AE31" s="85">
        <v>324.62757397780371</v>
      </c>
      <c r="AF31" s="85">
        <v>322.17692181361002</v>
      </c>
      <c r="AG31" s="85">
        <v>319.89008781898798</v>
      </c>
      <c r="AH31" s="85">
        <v>295.90364077425551</v>
      </c>
      <c r="AI31" s="85">
        <v>284.47520025809013</v>
      </c>
      <c r="AJ31" s="85">
        <v>213.83178084751469</v>
      </c>
    </row>
    <row r="32" spans="1:86" s="87" customFormat="1" ht="15" thickBot="1">
      <c r="A32" s="86"/>
      <c r="C32" s="88"/>
    </row>
    <row r="33" spans="1:36" ht="15" thickBot="1"/>
    <row r="34" spans="1:36" s="76" customFormat="1">
      <c r="A34" s="95" t="s">
        <v>167</v>
      </c>
      <c r="B34" s="74"/>
      <c r="C34" s="74"/>
      <c r="D34" s="74"/>
      <c r="E34" s="75" t="s">
        <v>633</v>
      </c>
      <c r="F34" s="75" t="s">
        <v>634</v>
      </c>
      <c r="G34" s="75" t="s">
        <v>635</v>
      </c>
      <c r="H34" s="75" t="s">
        <v>636</v>
      </c>
      <c r="I34" s="75" t="s">
        <v>637</v>
      </c>
      <c r="J34" s="75" t="s">
        <v>638</v>
      </c>
      <c r="K34" s="75" t="s">
        <v>639</v>
      </c>
      <c r="L34" s="75" t="s">
        <v>640</v>
      </c>
      <c r="M34" s="75" t="s">
        <v>641</v>
      </c>
      <c r="N34" s="75" t="s">
        <v>642</v>
      </c>
      <c r="O34" s="75" t="s">
        <v>643</v>
      </c>
      <c r="P34" s="75" t="s">
        <v>644</v>
      </c>
      <c r="Q34" s="75" t="s">
        <v>645</v>
      </c>
      <c r="R34" s="75" t="s">
        <v>646</v>
      </c>
      <c r="S34" s="75" t="s">
        <v>647</v>
      </c>
      <c r="T34" s="75" t="s">
        <v>648</v>
      </c>
      <c r="U34" s="75" t="s">
        <v>649</v>
      </c>
      <c r="V34" s="75" t="s">
        <v>650</v>
      </c>
      <c r="W34" s="75" t="s">
        <v>651</v>
      </c>
      <c r="X34" s="75" t="s">
        <v>652</v>
      </c>
      <c r="Y34" s="75" t="s">
        <v>43</v>
      </c>
      <c r="Z34" s="75" t="s">
        <v>44</v>
      </c>
      <c r="AA34" s="75" t="s">
        <v>45</v>
      </c>
      <c r="AB34" s="75" t="s">
        <v>46</v>
      </c>
      <c r="AC34" s="75" t="s">
        <v>47</v>
      </c>
      <c r="AD34" s="75" t="s">
        <v>48</v>
      </c>
      <c r="AE34" s="75" t="s">
        <v>49</v>
      </c>
      <c r="AF34" s="75" t="s">
        <v>50</v>
      </c>
      <c r="AG34" s="75" t="s">
        <v>51</v>
      </c>
      <c r="AH34" s="75" t="s">
        <v>52</v>
      </c>
      <c r="AI34" s="75" t="s">
        <v>653</v>
      </c>
      <c r="AJ34" s="75" t="s">
        <v>654</v>
      </c>
    </row>
    <row r="35" spans="1:36">
      <c r="A35" s="37"/>
      <c r="E35" s="81">
        <v>3474.1022399893213</v>
      </c>
      <c r="F35" s="81">
        <v>3358.1934135679253</v>
      </c>
      <c r="G35" s="81">
        <v>1953.3761176704998</v>
      </c>
      <c r="H35" s="81">
        <v>1814.8458704728496</v>
      </c>
      <c r="I35" s="81">
        <v>1539.3409080019985</v>
      </c>
      <c r="J35" s="81">
        <v>1503.7383593104355</v>
      </c>
      <c r="K35" s="81">
        <v>1589.0095430824615</v>
      </c>
      <c r="L35" s="81">
        <v>1346.2910613167574</v>
      </c>
      <c r="M35" s="81">
        <v>1211.034151619152</v>
      </c>
      <c r="N35" s="81">
        <v>862.60340382993741</v>
      </c>
      <c r="O35" s="81">
        <v>912.81983064378176</v>
      </c>
      <c r="P35" s="81">
        <v>1113.7459755628608</v>
      </c>
      <c r="Q35" s="81">
        <v>814.45461171539864</v>
      </c>
      <c r="R35" s="81">
        <v>951.64806523531638</v>
      </c>
      <c r="S35" s="81">
        <v>996.61155361877763</v>
      </c>
      <c r="T35" s="81">
        <v>1036.6402817672727</v>
      </c>
      <c r="U35" s="81">
        <v>1033.6821198568125</v>
      </c>
      <c r="V35" s="81">
        <v>1319.1485476818252</v>
      </c>
      <c r="W35" s="81">
        <v>1213.0158193816253</v>
      </c>
      <c r="X35" s="81">
        <v>766.30719048669982</v>
      </c>
      <c r="Y35" s="81">
        <v>792.99727613129869</v>
      </c>
      <c r="Z35" s="81">
        <v>917.26328522173026</v>
      </c>
      <c r="AA35" s="81">
        <v>915.88886108582597</v>
      </c>
      <c r="AB35" s="81">
        <v>950.87098549365282</v>
      </c>
      <c r="AC35" s="81">
        <v>877.43931406223567</v>
      </c>
      <c r="AD35" s="81">
        <v>658.43290044488492</v>
      </c>
      <c r="AE35" s="81">
        <v>696.60834478530319</v>
      </c>
      <c r="AF35" s="81">
        <v>735.4685714091363</v>
      </c>
      <c r="AG35" s="81">
        <v>741.08962371957739</v>
      </c>
      <c r="AH35" s="81">
        <v>717.90551269343359</v>
      </c>
      <c r="AI35" s="81">
        <v>512.79939430651905</v>
      </c>
      <c r="AJ35" s="81">
        <v>398.81915954357896</v>
      </c>
    </row>
    <row r="36" spans="1:36">
      <c r="A36" s="37"/>
      <c r="E36" s="11">
        <f>E24-E35</f>
        <v>963.13654797825939</v>
      </c>
      <c r="F36" s="11">
        <f t="shared" ref="F36:AJ36" si="3">F24-F35</f>
        <v>965.50032182452605</v>
      </c>
      <c r="G36" s="11">
        <f t="shared" si="3"/>
        <v>572.44476538854769</v>
      </c>
      <c r="H36" s="11">
        <f t="shared" si="3"/>
        <v>351.36185823417236</v>
      </c>
      <c r="I36" s="11">
        <f t="shared" si="3"/>
        <v>597.5816445590051</v>
      </c>
      <c r="J36" s="11">
        <f t="shared" si="3"/>
        <v>632.75500006645234</v>
      </c>
      <c r="K36" s="11">
        <f t="shared" si="3"/>
        <v>648.42908682369603</v>
      </c>
      <c r="L36" s="11">
        <f t="shared" si="3"/>
        <v>699.12411646033115</v>
      </c>
      <c r="M36" s="11">
        <f t="shared" si="3"/>
        <v>751.68424254296019</v>
      </c>
      <c r="N36" s="11">
        <f t="shared" si="3"/>
        <v>686.36862761432508</v>
      </c>
      <c r="O36" s="11">
        <f t="shared" si="3"/>
        <v>690.74377410964951</v>
      </c>
      <c r="P36" s="11">
        <f t="shared" si="3"/>
        <v>724.95363287799569</v>
      </c>
      <c r="Q36" s="11">
        <f t="shared" si="3"/>
        <v>547.54452754919066</v>
      </c>
      <c r="R36" s="11">
        <f t="shared" si="3"/>
        <v>595.16959946965676</v>
      </c>
      <c r="S36" s="11">
        <f t="shared" si="3"/>
        <v>734.97116276356974</v>
      </c>
      <c r="T36" s="11">
        <f t="shared" si="3"/>
        <v>720.30650157535888</v>
      </c>
      <c r="U36" s="11">
        <f t="shared" si="3"/>
        <v>758.57926314405745</v>
      </c>
      <c r="V36" s="11">
        <f t="shared" si="3"/>
        <v>951.71100780356937</v>
      </c>
      <c r="W36" s="11">
        <f t="shared" si="3"/>
        <v>962.47703777938227</v>
      </c>
      <c r="X36" s="11">
        <f t="shared" si="3"/>
        <v>472.96267783917335</v>
      </c>
      <c r="Y36" s="11">
        <f t="shared" si="3"/>
        <v>533.62240584954645</v>
      </c>
      <c r="Z36" s="11">
        <f t="shared" si="3"/>
        <v>657.37471056837603</v>
      </c>
      <c r="AA36" s="11">
        <f t="shared" si="3"/>
        <v>902.73093044455368</v>
      </c>
      <c r="AB36" s="11">
        <f t="shared" si="3"/>
        <v>993.00225282226938</v>
      </c>
      <c r="AC36" s="11">
        <f t="shared" si="3"/>
        <v>705.04878372146675</v>
      </c>
      <c r="AD36" s="11">
        <f t="shared" si="3"/>
        <v>509.42179878056788</v>
      </c>
      <c r="AE36" s="11">
        <f t="shared" si="3"/>
        <v>493.70676062867528</v>
      </c>
      <c r="AF36" s="11">
        <f t="shared" si="3"/>
        <v>633.8641526870349</v>
      </c>
      <c r="AG36" s="11">
        <f t="shared" si="3"/>
        <v>621.28513222200388</v>
      </c>
      <c r="AH36" s="11">
        <f t="shared" si="3"/>
        <v>614.00060575594603</v>
      </c>
      <c r="AI36" s="11">
        <f t="shared" si="3"/>
        <v>289.28869333024966</v>
      </c>
      <c r="AJ36" s="11">
        <f t="shared" si="3"/>
        <v>295.93936197700714</v>
      </c>
    </row>
    <row r="37" spans="1:36">
      <c r="A37" s="37"/>
      <c r="D37" t="str">
        <f>D27</f>
        <v>International shipping</v>
      </c>
      <c r="E37" s="24">
        <f t="shared" ref="E37:AJ37" si="4">E27</f>
        <v>578.3820845627871</v>
      </c>
      <c r="F37" s="24">
        <f t="shared" si="4"/>
        <v>681.59691938649803</v>
      </c>
      <c r="G37" s="24">
        <f t="shared" si="4"/>
        <v>394.90528832046971</v>
      </c>
      <c r="H37" s="24">
        <f t="shared" si="4"/>
        <v>480.40120661531409</v>
      </c>
      <c r="I37" s="24">
        <f t="shared" si="4"/>
        <v>405.1990667025014</v>
      </c>
      <c r="J37" s="24">
        <f t="shared" si="4"/>
        <v>282.2743477130914</v>
      </c>
      <c r="K37" s="24">
        <f t="shared" si="4"/>
        <v>291.60632240135715</v>
      </c>
      <c r="L37" s="24">
        <f t="shared" si="4"/>
        <v>319.47656584565067</v>
      </c>
      <c r="M37" s="24">
        <f t="shared" si="4"/>
        <v>338.03590773311737</v>
      </c>
      <c r="N37" s="24">
        <f t="shared" si="4"/>
        <v>353.87803582882111</v>
      </c>
      <c r="O37" s="24">
        <f t="shared" si="4"/>
        <v>335.11140671685155</v>
      </c>
      <c r="P37" s="24">
        <f t="shared" si="4"/>
        <v>319.59602829720774</v>
      </c>
      <c r="Q37" s="24">
        <f t="shared" si="4"/>
        <v>376.08586783213593</v>
      </c>
      <c r="R37" s="24">
        <f t="shared" si="4"/>
        <v>357.08524200646366</v>
      </c>
      <c r="S37" s="24">
        <f t="shared" si="4"/>
        <v>478.19005160393993</v>
      </c>
      <c r="T37" s="24">
        <f t="shared" si="4"/>
        <v>381.83061698998586</v>
      </c>
      <c r="U37" s="24">
        <f t="shared" si="4"/>
        <v>676.56127648087988</v>
      </c>
      <c r="V37" s="24">
        <f t="shared" si="4"/>
        <v>786.35782734597058</v>
      </c>
      <c r="W37" s="24">
        <f t="shared" si="4"/>
        <v>799.83481245121561</v>
      </c>
      <c r="X37" s="24">
        <f t="shared" si="4"/>
        <v>714.72852465812923</v>
      </c>
      <c r="Y37" s="24">
        <f t="shared" si="4"/>
        <v>702.26727462265058</v>
      </c>
      <c r="Z37" s="24">
        <f t="shared" si="4"/>
        <v>593.97918927347303</v>
      </c>
      <c r="AA37" s="24">
        <f t="shared" si="4"/>
        <v>1271.3559395111706</v>
      </c>
      <c r="AB37" s="24">
        <f t="shared" si="4"/>
        <v>1336.2112765673091</v>
      </c>
      <c r="AC37" s="24">
        <f t="shared" si="4"/>
        <v>1029.1798641476071</v>
      </c>
      <c r="AD37" s="24">
        <f t="shared" si="4"/>
        <v>916.09997051672121</v>
      </c>
      <c r="AE37" s="24">
        <f t="shared" si="4"/>
        <v>860.36219106644751</v>
      </c>
      <c r="AF37" s="24">
        <f t="shared" si="4"/>
        <v>1017.863480586945</v>
      </c>
      <c r="AG37" s="24">
        <f t="shared" si="4"/>
        <v>959.86660054475101</v>
      </c>
      <c r="AH37" s="24">
        <f t="shared" si="4"/>
        <v>569.34129874646476</v>
      </c>
      <c r="AI37" s="24">
        <f t="shared" si="4"/>
        <v>914.5412320811505</v>
      </c>
      <c r="AJ37" s="24">
        <f t="shared" si="4"/>
        <v>949.6973349635042</v>
      </c>
    </row>
    <row r="38" spans="1:36">
      <c r="A38" s="37"/>
      <c r="D38" t="str">
        <f>D23</f>
        <v>Domestic transport</v>
      </c>
      <c r="E38" s="24">
        <f t="shared" ref="E38:AJ38" si="5">E23</f>
        <v>2480.2652972580136</v>
      </c>
      <c r="F38" s="24">
        <f t="shared" si="5"/>
        <v>2248.0652314054282</v>
      </c>
      <c r="G38" s="24">
        <f t="shared" si="5"/>
        <v>1163.6461831963181</v>
      </c>
      <c r="H38" s="24">
        <f t="shared" si="5"/>
        <v>1307.0884041278289</v>
      </c>
      <c r="I38" s="24">
        <f t="shared" si="5"/>
        <v>1609.2344935348847</v>
      </c>
      <c r="J38" s="24">
        <f t="shared" si="5"/>
        <v>1585.2606923071498</v>
      </c>
      <c r="K38" s="24">
        <f t="shared" si="5"/>
        <v>1671.5523838525539</v>
      </c>
      <c r="L38" s="24">
        <f t="shared" si="5"/>
        <v>1766.8915918509372</v>
      </c>
      <c r="M38" s="24">
        <f t="shared" si="5"/>
        <v>1832.9940463007856</v>
      </c>
      <c r="N38" s="24">
        <f t="shared" si="5"/>
        <v>1704.9863891047721</v>
      </c>
      <c r="O38" s="24">
        <f t="shared" si="5"/>
        <v>1682.502164648959</v>
      </c>
      <c r="P38" s="24">
        <f t="shared" si="5"/>
        <v>2003.5648567280475</v>
      </c>
      <c r="Q38" s="24">
        <f t="shared" si="5"/>
        <v>2125.4291897083917</v>
      </c>
      <c r="R38" s="24">
        <f t="shared" si="5"/>
        <v>2052.524667202812</v>
      </c>
      <c r="S38" s="24">
        <f t="shared" si="5"/>
        <v>2088.5016064091624</v>
      </c>
      <c r="T38" s="24">
        <f t="shared" si="5"/>
        <v>2166.445299418016</v>
      </c>
      <c r="U38" s="24">
        <f t="shared" si="5"/>
        <v>2308.8288721005383</v>
      </c>
      <c r="V38" s="24">
        <f t="shared" si="5"/>
        <v>2419.4136119017012</v>
      </c>
      <c r="W38" s="24">
        <f t="shared" si="5"/>
        <v>2329.2598101591093</v>
      </c>
      <c r="X38" s="24">
        <f t="shared" si="5"/>
        <v>2150.675066210993</v>
      </c>
      <c r="Y38" s="24">
        <f t="shared" si="5"/>
        <v>2285.1838795515005</v>
      </c>
      <c r="Z38" s="24">
        <f t="shared" si="5"/>
        <v>2275.175739925106</v>
      </c>
      <c r="AA38" s="24">
        <f t="shared" si="5"/>
        <v>2297.2762055805679</v>
      </c>
      <c r="AB38" s="24">
        <f t="shared" si="5"/>
        <v>2248.8368175116557</v>
      </c>
      <c r="AC38" s="24">
        <f t="shared" si="5"/>
        <v>2253.9780565810297</v>
      </c>
      <c r="AD38" s="24">
        <f t="shared" si="5"/>
        <v>2316.0756504469009</v>
      </c>
      <c r="AE38" s="24">
        <f t="shared" si="5"/>
        <v>2363.5341969133779</v>
      </c>
      <c r="AF38" s="24">
        <f t="shared" si="5"/>
        <v>2448.2301096817391</v>
      </c>
      <c r="AG38" s="24">
        <f t="shared" si="5"/>
        <v>2466.1598699112401</v>
      </c>
      <c r="AH38" s="24">
        <f t="shared" si="5"/>
        <v>2415.8596348626138</v>
      </c>
      <c r="AI38" s="24">
        <f t="shared" si="5"/>
        <v>2241.842995648944</v>
      </c>
      <c r="AJ38" s="24">
        <f t="shared" si="5"/>
        <v>2350.6456322489739</v>
      </c>
    </row>
    <row r="39" spans="1:36">
      <c r="A39" s="37"/>
      <c r="D39" t="str">
        <f>D28</f>
        <v>Energy supply</v>
      </c>
      <c r="E39" s="24">
        <f t="shared" ref="E39:AJ40" si="6">E28</f>
        <v>28356.319330281214</v>
      </c>
      <c r="F39" s="24">
        <f t="shared" si="6"/>
        <v>25987.223534355853</v>
      </c>
      <c r="G39" s="24">
        <f t="shared" si="6"/>
        <v>19757.007355967158</v>
      </c>
      <c r="H39" s="24">
        <f t="shared" si="6"/>
        <v>15197.35046279875</v>
      </c>
      <c r="I39" s="24">
        <f t="shared" si="6"/>
        <v>15800.604237848878</v>
      </c>
      <c r="J39" s="24">
        <f t="shared" si="6"/>
        <v>13832.530573860262</v>
      </c>
      <c r="K39" s="24">
        <f t="shared" si="6"/>
        <v>14503.37675931491</v>
      </c>
      <c r="L39" s="24">
        <f t="shared" si="6"/>
        <v>14348.312486983021</v>
      </c>
      <c r="M39" s="24">
        <f t="shared" si="6"/>
        <v>12650.410591192736</v>
      </c>
      <c r="N39" s="24">
        <f t="shared" si="6"/>
        <v>12248.081799602038</v>
      </c>
      <c r="O39" s="24">
        <f t="shared" si="6"/>
        <v>11747.173517487086</v>
      </c>
      <c r="P39" s="24">
        <f t="shared" si="6"/>
        <v>11442.22407678082</v>
      </c>
      <c r="Q39" s="24">
        <f t="shared" si="6"/>
        <v>11327.45157567201</v>
      </c>
      <c r="R39" s="24">
        <f t="shared" si="6"/>
        <v>13062.088426940385</v>
      </c>
      <c r="S39" s="24">
        <f t="shared" si="6"/>
        <v>12951.545253265891</v>
      </c>
      <c r="T39" s="24">
        <f t="shared" si="6"/>
        <v>12658.477339887426</v>
      </c>
      <c r="U39" s="24">
        <f t="shared" si="6"/>
        <v>11928.830200382828</v>
      </c>
      <c r="V39" s="24">
        <f t="shared" si="6"/>
        <v>14872.660996913912</v>
      </c>
      <c r="W39" s="24">
        <f t="shared" si="6"/>
        <v>12934.833847095297</v>
      </c>
      <c r="X39" s="24">
        <f t="shared" si="6"/>
        <v>10691.23757354756</v>
      </c>
      <c r="Y39" s="24">
        <f t="shared" si="6"/>
        <v>15045.331075253724</v>
      </c>
      <c r="Z39" s="24">
        <f t="shared" si="6"/>
        <v>14708.415106659386</v>
      </c>
      <c r="AA39" s="24">
        <f t="shared" si="6"/>
        <v>13244.795073380716</v>
      </c>
      <c r="AB39" s="24">
        <f t="shared" si="6"/>
        <v>15070.746187616276</v>
      </c>
      <c r="AC39" s="24">
        <f t="shared" si="6"/>
        <v>14515.011263155042</v>
      </c>
      <c r="AD39" s="24">
        <f t="shared" si="6"/>
        <v>11864.110946271094</v>
      </c>
      <c r="AE39" s="24">
        <f t="shared" si="6"/>
        <v>13467.130876645926</v>
      </c>
      <c r="AF39" s="24">
        <f t="shared" si="6"/>
        <v>14482.690944290374</v>
      </c>
      <c r="AG39" s="24">
        <f t="shared" si="6"/>
        <v>13614.128054582825</v>
      </c>
      <c r="AH39" s="24">
        <f t="shared" si="6"/>
        <v>8173.0502822896242</v>
      </c>
      <c r="AI39" s="24">
        <f t="shared" si="6"/>
        <v>5771.9125571316572</v>
      </c>
      <c r="AJ39" s="24">
        <f t="shared" si="6"/>
        <v>7017.8392602233753</v>
      </c>
    </row>
    <row r="40" spans="1:36">
      <c r="A40" s="37"/>
      <c r="D40" t="str">
        <f>D29</f>
        <v>Residential and commercial</v>
      </c>
      <c r="E40" s="24">
        <f t="shared" si="6"/>
        <v>1265.0672875222087</v>
      </c>
      <c r="F40" s="24">
        <f t="shared" si="6"/>
        <v>1245.8415194614772</v>
      </c>
      <c r="G40" s="24">
        <f t="shared" si="6"/>
        <v>681.70174148310184</v>
      </c>
      <c r="H40" s="24">
        <f t="shared" si="6"/>
        <v>531.29524945547018</v>
      </c>
      <c r="I40" s="24">
        <f t="shared" si="6"/>
        <v>438.96103820925697</v>
      </c>
      <c r="J40" s="24">
        <f t="shared" si="6"/>
        <v>509.48558759288051</v>
      </c>
      <c r="K40" s="24">
        <f t="shared" si="6"/>
        <v>599.77869676511591</v>
      </c>
      <c r="L40" s="24">
        <f t="shared" si="6"/>
        <v>535.36158509666757</v>
      </c>
      <c r="M40" s="24">
        <f t="shared" si="6"/>
        <v>480.95982367364422</v>
      </c>
      <c r="N40" s="24">
        <f t="shared" si="6"/>
        <v>520.77242734404911</v>
      </c>
      <c r="O40" s="24">
        <f t="shared" si="6"/>
        <v>537.63281520800615</v>
      </c>
      <c r="P40" s="24">
        <f t="shared" si="6"/>
        <v>582.1682146096058</v>
      </c>
      <c r="Q40" s="24">
        <f t="shared" si="6"/>
        <v>509.19601468174665</v>
      </c>
      <c r="R40" s="24">
        <f t="shared" si="6"/>
        <v>541.74663978636158</v>
      </c>
      <c r="S40" s="24">
        <f t="shared" si="6"/>
        <v>553.29311769374863</v>
      </c>
      <c r="T40" s="24">
        <f t="shared" si="6"/>
        <v>539.0080842609334</v>
      </c>
      <c r="U40" s="24">
        <f t="shared" si="6"/>
        <v>488.24488030997554</v>
      </c>
      <c r="V40" s="24">
        <f t="shared" si="6"/>
        <v>458.72067156551213</v>
      </c>
      <c r="W40" s="24">
        <f t="shared" si="6"/>
        <v>434.15222273034124</v>
      </c>
      <c r="X40" s="24">
        <f t="shared" si="6"/>
        <v>391.15305690211568</v>
      </c>
      <c r="Y40" s="24">
        <f t="shared" si="6"/>
        <v>393.70535125956502</v>
      </c>
      <c r="Z40" s="24">
        <f t="shared" si="6"/>
        <v>436.94818248936423</v>
      </c>
      <c r="AA40" s="24">
        <f t="shared" si="6"/>
        <v>452.61103949737969</v>
      </c>
      <c r="AB40" s="24">
        <f t="shared" si="6"/>
        <v>452.01664704461717</v>
      </c>
      <c r="AC40" s="24">
        <f t="shared" si="6"/>
        <v>469.43382484253732</v>
      </c>
      <c r="AD40" s="24">
        <f t="shared" si="6"/>
        <v>461.70149136887994</v>
      </c>
      <c r="AE40" s="24">
        <f t="shared" si="6"/>
        <v>474.15285696679814</v>
      </c>
      <c r="AF40" s="24">
        <f t="shared" si="6"/>
        <v>449.12271495716971</v>
      </c>
      <c r="AG40" s="24">
        <f t="shared" si="6"/>
        <v>453.43503372017767</v>
      </c>
      <c r="AH40" s="24">
        <f t="shared" si="6"/>
        <v>433.06893546910135</v>
      </c>
      <c r="AI40" s="24">
        <f t="shared" si="6"/>
        <v>422.11950319047565</v>
      </c>
      <c r="AJ40" s="24">
        <f t="shared" si="6"/>
        <v>436.9986325011443</v>
      </c>
    </row>
    <row r="41" spans="1:36">
      <c r="A41" s="37"/>
      <c r="D41" t="str">
        <f>D22</f>
        <v>Agriculture</v>
      </c>
      <c r="E41" s="24">
        <f t="shared" ref="E41:AJ41" si="7">E22</f>
        <v>2723.7049958476596</v>
      </c>
      <c r="F41" s="24">
        <f t="shared" si="7"/>
        <v>2610.7723622276735</v>
      </c>
      <c r="G41" s="24">
        <f t="shared" si="7"/>
        <v>2208.7962373642072</v>
      </c>
      <c r="H41" s="24">
        <f t="shared" si="7"/>
        <v>1733.9237549973022</v>
      </c>
      <c r="I41" s="24">
        <f t="shared" si="7"/>
        <v>1584.6150011537973</v>
      </c>
      <c r="J41" s="24">
        <f t="shared" si="7"/>
        <v>1405.6115049853613</v>
      </c>
      <c r="K41" s="24">
        <f t="shared" si="7"/>
        <v>1298.8106696282325</v>
      </c>
      <c r="L41" s="24">
        <f t="shared" si="7"/>
        <v>1309.1966355737784</v>
      </c>
      <c r="M41" s="24">
        <f t="shared" si="7"/>
        <v>1327.0822849372621</v>
      </c>
      <c r="N41" s="24">
        <f t="shared" si="7"/>
        <v>1152.4634081822587</v>
      </c>
      <c r="O41" s="24">
        <f t="shared" si="7"/>
        <v>1158.6947438465165</v>
      </c>
      <c r="P41" s="24">
        <f t="shared" si="7"/>
        <v>1162.8990889610839</v>
      </c>
      <c r="Q41" s="24">
        <f t="shared" si="7"/>
        <v>1102.1361451584385</v>
      </c>
      <c r="R41" s="24">
        <f t="shared" si="7"/>
        <v>1151.43537395308</v>
      </c>
      <c r="S41" s="24">
        <f t="shared" si="7"/>
        <v>1192.2445233080728</v>
      </c>
      <c r="T41" s="24">
        <f t="shared" si="7"/>
        <v>1212.060231490404</v>
      </c>
      <c r="U41" s="24">
        <f t="shared" si="7"/>
        <v>1211.5738265713394</v>
      </c>
      <c r="V41" s="24">
        <f t="shared" si="7"/>
        <v>1263.6181428688897</v>
      </c>
      <c r="W41" s="24">
        <f t="shared" si="7"/>
        <v>1318.5040852525683</v>
      </c>
      <c r="X41" s="24">
        <f t="shared" si="7"/>
        <v>1268.8190234348569</v>
      </c>
      <c r="Y41" s="24">
        <f t="shared" si="7"/>
        <v>1302.2281027247184</v>
      </c>
      <c r="Z41" s="24">
        <f t="shared" si="7"/>
        <v>1328.0946558765438</v>
      </c>
      <c r="AA41" s="24">
        <f t="shared" si="7"/>
        <v>1409.7166147061525</v>
      </c>
      <c r="AB41" s="24">
        <f t="shared" si="7"/>
        <v>1451.6001733230985</v>
      </c>
      <c r="AC41" s="24">
        <f t="shared" si="7"/>
        <v>1498.192813643823</v>
      </c>
      <c r="AD41" s="24">
        <f t="shared" si="7"/>
        <v>1459.9075035055541</v>
      </c>
      <c r="AE41" s="24">
        <f t="shared" si="7"/>
        <v>1426.1065955319523</v>
      </c>
      <c r="AF41" s="24">
        <f t="shared" si="7"/>
        <v>1478.634513922196</v>
      </c>
      <c r="AG41" s="24">
        <f t="shared" si="7"/>
        <v>1480.33026670496</v>
      </c>
      <c r="AH41" s="24">
        <f t="shared" si="7"/>
        <v>1559.5544180992188</v>
      </c>
      <c r="AI41" s="24">
        <f t="shared" si="7"/>
        <v>1569.7367791331196</v>
      </c>
      <c r="AJ41" s="24">
        <f t="shared" si="7"/>
        <v>1583.9397614263662</v>
      </c>
    </row>
    <row r="42" spans="1:36">
      <c r="A42" s="37"/>
      <c r="D42" t="str">
        <f>D26</f>
        <v>International Aviation</v>
      </c>
      <c r="E42" s="24">
        <f t="shared" ref="E42:AJ42" si="8">E26</f>
        <v>107.57381344</v>
      </c>
      <c r="F42" s="24">
        <f t="shared" si="8"/>
        <v>110.05960629999998</v>
      </c>
      <c r="G42" s="24">
        <f t="shared" si="8"/>
        <v>36.16695936</v>
      </c>
      <c r="H42" s="24">
        <f t="shared" si="8"/>
        <v>53.930934779999987</v>
      </c>
      <c r="I42" s="24">
        <f t="shared" si="8"/>
        <v>44.252531920000003</v>
      </c>
      <c r="J42" s="24">
        <f t="shared" si="8"/>
        <v>50.874344879999988</v>
      </c>
      <c r="K42" s="24">
        <f t="shared" si="8"/>
        <v>47.129747719999997</v>
      </c>
      <c r="L42" s="24">
        <f t="shared" si="8"/>
        <v>65.830454800000012</v>
      </c>
      <c r="M42" s="24">
        <f t="shared" si="8"/>
        <v>46.749998079999997</v>
      </c>
      <c r="N42" s="24">
        <f t="shared" si="8"/>
        <v>66.033675519999989</v>
      </c>
      <c r="O42" s="24">
        <f t="shared" si="8"/>
        <v>64.073800560000009</v>
      </c>
      <c r="P42" s="24">
        <f t="shared" si="8"/>
        <v>51.52636554110196</v>
      </c>
      <c r="Q42" s="24">
        <f t="shared" si="8"/>
        <v>54.079655698330718</v>
      </c>
      <c r="R42" s="24">
        <f t="shared" si="8"/>
        <v>62.817879260855818</v>
      </c>
      <c r="S42" s="24">
        <f t="shared" si="8"/>
        <v>93.815267813633724</v>
      </c>
      <c r="T42" s="24">
        <f t="shared" si="8"/>
        <v>137.69396119122078</v>
      </c>
      <c r="U42" s="24">
        <f t="shared" si="8"/>
        <v>147.64728338061488</v>
      </c>
      <c r="V42" s="24">
        <f t="shared" si="8"/>
        <v>179.07179317998163</v>
      </c>
      <c r="W42" s="24">
        <f t="shared" si="8"/>
        <v>204.67850292261411</v>
      </c>
      <c r="X42" s="24">
        <f t="shared" si="8"/>
        <v>111.25904676167198</v>
      </c>
      <c r="Y42" s="24">
        <f t="shared" si="8"/>
        <v>102.084582655936</v>
      </c>
      <c r="Z42" s="24">
        <f t="shared" si="8"/>
        <v>137.62840720936799</v>
      </c>
      <c r="AA42" s="24">
        <f t="shared" si="8"/>
        <v>180.84102888727202</v>
      </c>
      <c r="AB42" s="24">
        <f t="shared" si="8"/>
        <v>144.33537863088</v>
      </c>
      <c r="AC42" s="24">
        <f t="shared" si="8"/>
        <v>144.41925520928001</v>
      </c>
      <c r="AD42" s="24">
        <f t="shared" si="8"/>
        <v>151.42799775344801</v>
      </c>
      <c r="AE42" s="24">
        <f t="shared" si="8"/>
        <v>138.94567749452798</v>
      </c>
      <c r="AF42" s="24">
        <f t="shared" si="8"/>
        <v>180.71521029800155</v>
      </c>
      <c r="AG42" s="24">
        <f t="shared" si="8"/>
        <v>210.194501679328</v>
      </c>
      <c r="AH42" s="24">
        <f t="shared" si="8"/>
        <v>211.93969818308008</v>
      </c>
      <c r="AI42" s="24">
        <f t="shared" si="8"/>
        <v>72.656873193499194</v>
      </c>
      <c r="AJ42" s="24">
        <f t="shared" si="8"/>
        <v>130.17945068216801</v>
      </c>
    </row>
    <row r="43" spans="1:36">
      <c r="A43" s="37"/>
      <c r="D43" t="str">
        <f>D31</f>
        <v>Other combustion</v>
      </c>
      <c r="E43" s="24">
        <f t="shared" ref="E43:AJ43" si="9">E31</f>
        <v>608.79880261510846</v>
      </c>
      <c r="F43" s="24">
        <f t="shared" si="9"/>
        <v>567.74241057043287</v>
      </c>
      <c r="G43" s="24">
        <f t="shared" si="9"/>
        <v>446.33416153862055</v>
      </c>
      <c r="H43" s="24">
        <f t="shared" si="9"/>
        <v>362.95205809689446</v>
      </c>
      <c r="I43" s="24">
        <f t="shared" si="9"/>
        <v>203.43070326323769</v>
      </c>
      <c r="J43" s="24">
        <f t="shared" si="9"/>
        <v>157.21399206885786</v>
      </c>
      <c r="K43" s="24">
        <f t="shared" si="9"/>
        <v>216.94043446336156</v>
      </c>
      <c r="L43" s="24">
        <f t="shared" si="9"/>
        <v>171.15694425113156</v>
      </c>
      <c r="M43" s="24">
        <f t="shared" si="9"/>
        <v>175.62377173108391</v>
      </c>
      <c r="N43" s="24">
        <f t="shared" si="9"/>
        <v>84.017151336082591</v>
      </c>
      <c r="O43" s="24">
        <f t="shared" si="9"/>
        <v>101.37135987927527</v>
      </c>
      <c r="P43" s="24">
        <f t="shared" si="9"/>
        <v>227.3307469357002</v>
      </c>
      <c r="Q43" s="24">
        <f t="shared" si="9"/>
        <v>256.61170724586867</v>
      </c>
      <c r="R43" s="24">
        <f t="shared" si="9"/>
        <v>274.96068248080508</v>
      </c>
      <c r="S43" s="24">
        <f t="shared" si="9"/>
        <v>247.78738264461279</v>
      </c>
      <c r="T43" s="24">
        <f t="shared" si="9"/>
        <v>239.39102948874512</v>
      </c>
      <c r="U43" s="24">
        <f t="shared" si="9"/>
        <v>209.23724203755435</v>
      </c>
      <c r="V43" s="24">
        <f t="shared" si="9"/>
        <v>217.86877341382609</v>
      </c>
      <c r="W43" s="24">
        <f t="shared" si="9"/>
        <v>224.04515087403641</v>
      </c>
      <c r="X43" s="24">
        <f t="shared" si="9"/>
        <v>217.19076584491827</v>
      </c>
      <c r="Y43" s="24">
        <f t="shared" si="9"/>
        <v>222.54718557615575</v>
      </c>
      <c r="Z43" s="24">
        <f t="shared" si="9"/>
        <v>266.72939735811059</v>
      </c>
      <c r="AA43" s="24">
        <f t="shared" si="9"/>
        <v>271.85576603681545</v>
      </c>
      <c r="AB43" s="24">
        <f t="shared" si="9"/>
        <v>266.37484082122808</v>
      </c>
      <c r="AC43" s="24">
        <f t="shared" si="9"/>
        <v>327.6157953110511</v>
      </c>
      <c r="AD43" s="24">
        <f t="shared" si="9"/>
        <v>335.37932815727612</v>
      </c>
      <c r="AE43" s="24">
        <f t="shared" si="9"/>
        <v>324.62757397780371</v>
      </c>
      <c r="AF43" s="24">
        <f t="shared" si="9"/>
        <v>322.17692181361002</v>
      </c>
      <c r="AG43" s="24">
        <f t="shared" si="9"/>
        <v>319.89008781898798</v>
      </c>
      <c r="AH43" s="24">
        <f t="shared" si="9"/>
        <v>295.90364077425551</v>
      </c>
      <c r="AI43" s="24">
        <f t="shared" si="9"/>
        <v>284.47520025809013</v>
      </c>
      <c r="AJ43" s="24">
        <f t="shared" si="9"/>
        <v>213.83178084751469</v>
      </c>
    </row>
    <row r="44" spans="1:36">
      <c r="A44" s="37"/>
      <c r="D44" t="str">
        <f>D25</f>
        <v>Waste</v>
      </c>
      <c r="E44" s="24">
        <f t="shared" ref="E44:AJ44" si="10">E25</f>
        <v>404.96804802141088</v>
      </c>
      <c r="F44" s="24">
        <f t="shared" si="10"/>
        <v>419.37576809187112</v>
      </c>
      <c r="G44" s="24">
        <f t="shared" si="10"/>
        <v>432.20813413929665</v>
      </c>
      <c r="H44" s="24">
        <f t="shared" si="10"/>
        <v>452.8354576496256</v>
      </c>
      <c r="I44" s="24">
        <f t="shared" si="10"/>
        <v>451.25470662459833</v>
      </c>
      <c r="J44" s="24">
        <f t="shared" si="10"/>
        <v>437.32875914595678</v>
      </c>
      <c r="K44" s="24">
        <f t="shared" si="10"/>
        <v>479.84028772921465</v>
      </c>
      <c r="L44" s="24">
        <f t="shared" si="10"/>
        <v>542.91302217724706</v>
      </c>
      <c r="M44" s="24">
        <f t="shared" si="10"/>
        <v>562.25215774373589</v>
      </c>
      <c r="N44" s="24">
        <f t="shared" si="10"/>
        <v>569.94803894030497</v>
      </c>
      <c r="O44" s="24">
        <f t="shared" si="10"/>
        <v>622.40065721084261</v>
      </c>
      <c r="P44" s="24">
        <f t="shared" si="10"/>
        <v>631.11330534352351</v>
      </c>
      <c r="Q44" s="24">
        <f t="shared" si="10"/>
        <v>617.25590292801576</v>
      </c>
      <c r="R44" s="24">
        <f t="shared" si="10"/>
        <v>603.70318758828807</v>
      </c>
      <c r="S44" s="24">
        <f t="shared" si="10"/>
        <v>597.30592081252212</v>
      </c>
      <c r="T44" s="24">
        <f t="shared" si="10"/>
        <v>568.29251679677475</v>
      </c>
      <c r="U44" s="24">
        <f t="shared" si="10"/>
        <v>551.07761995449653</v>
      </c>
      <c r="V44" s="24">
        <f t="shared" si="10"/>
        <v>543.29998565800508</v>
      </c>
      <c r="W44" s="24">
        <f t="shared" si="10"/>
        <v>525.55419189491431</v>
      </c>
      <c r="X44" s="24">
        <f t="shared" si="10"/>
        <v>549.91315071978602</v>
      </c>
      <c r="Y44" s="24">
        <f t="shared" si="10"/>
        <v>535.97976264387057</v>
      </c>
      <c r="Z44" s="24">
        <f t="shared" si="10"/>
        <v>489.72479473010577</v>
      </c>
      <c r="AA44" s="24">
        <f t="shared" si="10"/>
        <v>468.05468669910437</v>
      </c>
      <c r="AB44" s="24">
        <f t="shared" si="10"/>
        <v>431.63242514828556</v>
      </c>
      <c r="AC44" s="24">
        <f t="shared" si="10"/>
        <v>394.04307953625352</v>
      </c>
      <c r="AD44" s="24">
        <f t="shared" si="10"/>
        <v>367.56156607238427</v>
      </c>
      <c r="AE44" s="24">
        <f t="shared" si="10"/>
        <v>357.26146156273893</v>
      </c>
      <c r="AF44" s="24">
        <f t="shared" si="10"/>
        <v>345.92667909520054</v>
      </c>
      <c r="AG44" s="24">
        <f t="shared" si="10"/>
        <v>333.78517957607068</v>
      </c>
      <c r="AH44" s="24">
        <f t="shared" si="10"/>
        <v>328.50861743806087</v>
      </c>
      <c r="AI44" s="24">
        <f t="shared" si="10"/>
        <v>314.90803975403821</v>
      </c>
      <c r="AJ44" s="24">
        <f t="shared" si="10"/>
        <v>317.15792105112655</v>
      </c>
    </row>
    <row r="45" spans="1:36">
      <c r="A45" s="37"/>
      <c r="D45" t="s">
        <v>627</v>
      </c>
      <c r="E45" s="11">
        <f>E30</f>
        <v>-3695.4772233172735</v>
      </c>
      <c r="F45" s="11">
        <f t="shared" ref="F45:AJ45" si="11">F30</f>
        <v>-3568.4513590596916</v>
      </c>
      <c r="G45" s="11">
        <f t="shared" si="11"/>
        <v>-2562.9550461068529</v>
      </c>
      <c r="H45" s="11">
        <f t="shared" si="11"/>
        <v>-3712.8856718401039</v>
      </c>
      <c r="I45" s="11">
        <f t="shared" si="11"/>
        <v>-3132.3695973210743</v>
      </c>
      <c r="J45" s="11">
        <f t="shared" si="11"/>
        <v>-3345.2045906717599</v>
      </c>
      <c r="K45" s="11">
        <f t="shared" si="11"/>
        <v>-3705.687713700544</v>
      </c>
      <c r="L45" s="11">
        <f t="shared" si="11"/>
        <v>-3829.1693967844703</v>
      </c>
      <c r="M45" s="11">
        <f t="shared" si="11"/>
        <v>-4336.0392088571125</v>
      </c>
      <c r="N45" s="11">
        <f t="shared" si="11"/>
        <v>-3895.7374223940124</v>
      </c>
      <c r="O45" s="11">
        <f t="shared" si="11"/>
        <v>-4678.5351259654753</v>
      </c>
      <c r="P45" s="11">
        <f t="shared" si="11"/>
        <v>-4918.7764554352607</v>
      </c>
      <c r="Q45" s="11">
        <f t="shared" si="11"/>
        <v>-4596.0916185711567</v>
      </c>
      <c r="R45" s="11">
        <f t="shared" si="11"/>
        <v>-4263.342826821985</v>
      </c>
      <c r="S45" s="11">
        <f t="shared" si="11"/>
        <v>-4727.9103055429605</v>
      </c>
      <c r="T45" s="11">
        <f t="shared" si="11"/>
        <v>-2753.8024589733718</v>
      </c>
      <c r="U45" s="11">
        <f t="shared" si="11"/>
        <v>-4333.1540417637043</v>
      </c>
      <c r="V45" s="11">
        <f t="shared" si="11"/>
        <v>-3895.0089055793605</v>
      </c>
      <c r="W45" s="11">
        <f t="shared" si="11"/>
        <v>-5160.3264985303722</v>
      </c>
      <c r="X45" s="11">
        <f t="shared" si="11"/>
        <v>-4800.4544561994417</v>
      </c>
      <c r="Y45" s="11">
        <f t="shared" si="11"/>
        <v>-5482.6611047289925</v>
      </c>
      <c r="Z45" s="11">
        <f t="shared" si="11"/>
        <v>-5200.1888610585684</v>
      </c>
      <c r="AA45" s="11">
        <f t="shared" si="11"/>
        <v>-3559.0347837180429</v>
      </c>
      <c r="AB45" s="11">
        <f t="shared" si="11"/>
        <v>-2701.7851405232427</v>
      </c>
      <c r="AC45" s="11">
        <f t="shared" si="11"/>
        <v>-260.13534440367118</v>
      </c>
      <c r="AD45" s="11">
        <f t="shared" si="11"/>
        <v>-783.92118410244632</v>
      </c>
      <c r="AE45" s="11">
        <f t="shared" si="11"/>
        <v>-150.38149082001428</v>
      </c>
      <c r="AF45" s="11">
        <f t="shared" si="11"/>
        <v>269.66001077863405</v>
      </c>
      <c r="AG45" s="11">
        <f t="shared" si="11"/>
        <v>2257.2463691035609</v>
      </c>
      <c r="AH45" s="11">
        <f t="shared" si="11"/>
        <v>1149.4869901031025</v>
      </c>
      <c r="AI45" s="11">
        <f t="shared" si="11"/>
        <v>2509.0715377317492</v>
      </c>
      <c r="AJ45" s="11">
        <f t="shared" si="11"/>
        <v>2882.5743368024687</v>
      </c>
    </row>
    <row r="46" spans="1:36" s="59" customFormat="1" ht="15" thickBot="1">
      <c r="A46" s="38"/>
      <c r="C46" s="71"/>
    </row>
  </sheetData>
  <mergeCells count="3">
    <mergeCell ref="C22:C31"/>
    <mergeCell ref="B22:B31"/>
    <mergeCell ref="A22:A31"/>
  </mergeCells>
  <pageMargins left="0.7" right="0.7" top="0.75" bottom="0.75" header="0.3" footer="0.3"/>
  <legacy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9F79EA-F139-476C-A228-261148C56D53}">
  <dimension ref="A1:AJ46"/>
  <sheetViews>
    <sheetView zoomScale="52" zoomScaleNormal="52" workbookViewId="0">
      <selection activeCell="C1" sqref="C1"/>
    </sheetView>
  </sheetViews>
  <sheetFormatPr defaultRowHeight="14.4"/>
  <cols>
    <col min="1" max="1" width="35.5546875" bestFit="1" customWidth="1"/>
    <col min="2" max="2" width="24.33203125" bestFit="1" customWidth="1"/>
    <col min="3" max="3" width="11.33203125" style="32" customWidth="1"/>
    <col min="4" max="4" width="13.21875" customWidth="1"/>
    <col min="5" max="5" width="16.109375" bestFit="1" customWidth="1"/>
  </cols>
  <sheetData>
    <row r="1" spans="1:5">
      <c r="B1">
        <v>1000</v>
      </c>
    </row>
    <row r="3" spans="1:5" ht="15" thickBot="1">
      <c r="B3" t="s">
        <v>167</v>
      </c>
    </row>
    <row r="4" spans="1:5" ht="28.8">
      <c r="A4" s="15" t="s">
        <v>184</v>
      </c>
      <c r="B4" s="15">
        <v>2019</v>
      </c>
      <c r="C4" s="137" t="s">
        <v>291</v>
      </c>
      <c r="D4" s="18" t="s">
        <v>292</v>
      </c>
      <c r="E4" s="15" t="s">
        <v>290</v>
      </c>
    </row>
    <row r="5" spans="1:5">
      <c r="A5" s="16" t="s">
        <v>293</v>
      </c>
      <c r="B5" s="136">
        <f t="shared" ref="B5:B6" si="0">AH35/$B$1</f>
        <v>4.6247924725183491</v>
      </c>
      <c r="C5" s="138">
        <f t="shared" ref="C5:C15" si="1">B5/$B$16</f>
        <v>6.4584773075499063E-2</v>
      </c>
      <c r="D5" s="105">
        <v>0.1</v>
      </c>
      <c r="E5" s="105">
        <v>1</v>
      </c>
    </row>
    <row r="6" spans="1:5">
      <c r="A6" s="16" t="s">
        <v>294</v>
      </c>
      <c r="B6" s="136">
        <f t="shared" si="0"/>
        <v>3.1416561875544811</v>
      </c>
      <c r="C6" s="138">
        <f t="shared" si="1"/>
        <v>4.3872920387270122E-2</v>
      </c>
      <c r="D6" s="105">
        <v>0.1</v>
      </c>
      <c r="E6" s="105">
        <v>1</v>
      </c>
    </row>
    <row r="7" spans="1:5">
      <c r="A7" s="16" t="s">
        <v>295</v>
      </c>
      <c r="B7" s="136">
        <f>AH37/$B$1</f>
        <v>0.44188884804231093</v>
      </c>
      <c r="C7" s="138">
        <f t="shared" si="1"/>
        <v>6.1709344030016064E-3</v>
      </c>
      <c r="D7" s="105">
        <v>0.1</v>
      </c>
      <c r="E7" s="105">
        <v>1</v>
      </c>
    </row>
    <row r="8" spans="1:5">
      <c r="A8" s="16" t="s">
        <v>296</v>
      </c>
      <c r="B8" s="136">
        <f t="shared" ref="B8:B15" si="2">AH38/$B$1</f>
        <v>12.196550223313064</v>
      </c>
      <c r="C8" s="138">
        <f t="shared" si="1"/>
        <v>0.17032362709405366</v>
      </c>
      <c r="D8" s="105">
        <v>0.1</v>
      </c>
      <c r="E8" s="105">
        <v>1</v>
      </c>
    </row>
    <row r="9" spans="1:5">
      <c r="A9" s="16" t="s">
        <v>297</v>
      </c>
      <c r="B9" s="136">
        <f t="shared" si="2"/>
        <v>9.4371528892904202</v>
      </c>
      <c r="C9" s="138">
        <f t="shared" si="1"/>
        <v>0.13178891408758103</v>
      </c>
      <c r="D9" s="105">
        <v>0.1</v>
      </c>
      <c r="E9" s="105">
        <v>1</v>
      </c>
    </row>
    <row r="10" spans="1:5">
      <c r="A10" s="16" t="s">
        <v>298</v>
      </c>
      <c r="B10" s="136">
        <f t="shared" si="2"/>
        <v>8.3105502941712679</v>
      </c>
      <c r="C10" s="138">
        <f t="shared" si="1"/>
        <v>0.11605601939351534</v>
      </c>
      <c r="D10" s="105">
        <v>0.1</v>
      </c>
      <c r="E10" s="105">
        <v>1</v>
      </c>
    </row>
    <row r="11" spans="1:5">
      <c r="A11" s="16" t="s">
        <v>299</v>
      </c>
      <c r="B11" s="136">
        <f t="shared" si="2"/>
        <v>21.789780503166526</v>
      </c>
      <c r="C11" s="138">
        <f t="shared" si="1"/>
        <v>0.30429214662590687</v>
      </c>
      <c r="D11" s="105">
        <v>0.1</v>
      </c>
      <c r="E11" s="105">
        <v>1</v>
      </c>
    </row>
    <row r="12" spans="1:5">
      <c r="A12" s="16" t="s">
        <v>300</v>
      </c>
      <c r="B12" s="136">
        <f t="shared" si="2"/>
        <v>3.3440983838716791</v>
      </c>
      <c r="C12" s="138">
        <f t="shared" si="1"/>
        <v>4.6700005794398085E-2</v>
      </c>
      <c r="D12" s="105">
        <v>0.1</v>
      </c>
      <c r="E12" s="105">
        <v>1</v>
      </c>
    </row>
    <row r="13" spans="1:5">
      <c r="A13" s="16" t="s">
        <v>301</v>
      </c>
      <c r="B13" s="136">
        <f t="shared" si="2"/>
        <v>0.68888719056334058</v>
      </c>
      <c r="C13" s="138">
        <f t="shared" si="1"/>
        <v>9.6202420198379848E-3</v>
      </c>
      <c r="D13" s="105">
        <v>0.1</v>
      </c>
      <c r="E13" s="105">
        <v>1</v>
      </c>
    </row>
    <row r="14" spans="1:5">
      <c r="A14" s="16" t="s">
        <v>302</v>
      </c>
      <c r="B14" s="136">
        <f t="shared" si="2"/>
        <v>0.97566886101645378</v>
      </c>
      <c r="C14" s="138">
        <f t="shared" si="1"/>
        <v>1.3625119907545925E-2</v>
      </c>
      <c r="D14" s="105">
        <v>0.1</v>
      </c>
      <c r="E14" s="105">
        <v>1</v>
      </c>
    </row>
    <row r="15" spans="1:5">
      <c r="A15" s="16" t="s">
        <v>303</v>
      </c>
      <c r="B15" s="136">
        <f t="shared" si="2"/>
        <v>6.6570676999370395</v>
      </c>
      <c r="C15" s="138">
        <f t="shared" si="1"/>
        <v>9.2965297211390144E-2</v>
      </c>
      <c r="D15" s="105">
        <v>0.1</v>
      </c>
      <c r="E15" s="105">
        <v>1</v>
      </c>
    </row>
    <row r="16" spans="1:5">
      <c r="A16" s="16" t="s">
        <v>304</v>
      </c>
      <c r="B16" s="136">
        <f>SUM(B5:B15)</f>
        <v>71.608093553444945</v>
      </c>
      <c r="C16" s="138">
        <f>B16/$B$16</f>
        <v>1</v>
      </c>
      <c r="D16" s="105"/>
      <c r="E16" s="105">
        <v>1</v>
      </c>
    </row>
    <row r="17" spans="1:36" ht="15" thickBot="1">
      <c r="A17" s="17"/>
      <c r="B17" s="57"/>
      <c r="C17" s="139">
        <f>SUM(C5:C15)</f>
        <v>0.99999999999999978</v>
      </c>
      <c r="D17" s="57"/>
      <c r="E17" s="57"/>
    </row>
    <row r="19" spans="1:36">
      <c r="H19" s="35"/>
    </row>
    <row r="20" spans="1:36" ht="15" thickBot="1">
      <c r="H20" s="35"/>
    </row>
    <row r="21" spans="1:36" s="98" customFormat="1">
      <c r="A21" s="89"/>
      <c r="B21" s="90"/>
      <c r="C21" s="90"/>
      <c r="D21" s="90"/>
      <c r="E21" s="91" t="s">
        <v>633</v>
      </c>
      <c r="F21" s="91" t="s">
        <v>634</v>
      </c>
      <c r="G21" s="91" t="s">
        <v>635</v>
      </c>
      <c r="H21" s="91" t="s">
        <v>636</v>
      </c>
      <c r="I21" s="91" t="s">
        <v>637</v>
      </c>
      <c r="J21" s="91" t="s">
        <v>638</v>
      </c>
      <c r="K21" s="91" t="s">
        <v>639</v>
      </c>
      <c r="L21" s="91" t="s">
        <v>640</v>
      </c>
      <c r="M21" s="91" t="s">
        <v>641</v>
      </c>
      <c r="N21" s="91" t="s">
        <v>642</v>
      </c>
      <c r="O21" s="91" t="s">
        <v>643</v>
      </c>
      <c r="P21" s="91" t="s">
        <v>644</v>
      </c>
      <c r="Q21" s="91" t="s">
        <v>645</v>
      </c>
      <c r="R21" s="91" t="s">
        <v>646</v>
      </c>
      <c r="S21" s="91" t="s">
        <v>647</v>
      </c>
      <c r="T21" s="91" t="s">
        <v>648</v>
      </c>
      <c r="U21" s="91" t="s">
        <v>649</v>
      </c>
      <c r="V21" s="91" t="s">
        <v>650</v>
      </c>
      <c r="W21" s="91" t="s">
        <v>651</v>
      </c>
      <c r="X21" s="91" t="s">
        <v>652</v>
      </c>
      <c r="Y21" s="91" t="s">
        <v>43</v>
      </c>
      <c r="Z21" s="91" t="s">
        <v>44</v>
      </c>
      <c r="AA21" s="91" t="s">
        <v>45</v>
      </c>
      <c r="AB21" s="91" t="s">
        <v>46</v>
      </c>
      <c r="AC21" s="91" t="s">
        <v>47</v>
      </c>
      <c r="AD21" s="91" t="s">
        <v>48</v>
      </c>
      <c r="AE21" s="91" t="s">
        <v>49</v>
      </c>
      <c r="AF21" s="91" t="s">
        <v>50</v>
      </c>
      <c r="AG21" s="91" t="s">
        <v>51</v>
      </c>
      <c r="AH21" s="91" t="s">
        <v>52</v>
      </c>
      <c r="AI21" s="91" t="s">
        <v>653</v>
      </c>
      <c r="AJ21" s="91" t="s">
        <v>654</v>
      </c>
    </row>
    <row r="22" spans="1:36" s="99" customFormat="1" ht="14.4" customHeight="1">
      <c r="A22" s="167" t="s">
        <v>655</v>
      </c>
      <c r="B22" s="166" t="s">
        <v>656</v>
      </c>
      <c r="C22" s="166" t="s">
        <v>19</v>
      </c>
      <c r="D22" s="84" t="s">
        <v>657</v>
      </c>
      <c r="E22" s="85">
        <v>19668.606347909557</v>
      </c>
      <c r="F22" s="85">
        <v>19914.530053658927</v>
      </c>
      <c r="G22" s="85">
        <v>20070.946108177148</v>
      </c>
      <c r="H22" s="85">
        <v>20437.53803590528</v>
      </c>
      <c r="I22" s="85">
        <v>20556.232325577384</v>
      </c>
      <c r="J22" s="85">
        <v>21112.769111202182</v>
      </c>
      <c r="K22" s="85">
        <v>21626.980245971823</v>
      </c>
      <c r="L22" s="85">
        <v>21836.170605936641</v>
      </c>
      <c r="M22" s="85">
        <v>22393.611413779414</v>
      </c>
      <c r="N22" s="85">
        <v>22078.409497642038</v>
      </c>
      <c r="O22" s="85">
        <v>21182.750820346399</v>
      </c>
      <c r="P22" s="85">
        <v>20977.061385273417</v>
      </c>
      <c r="Q22" s="85">
        <v>20731.388171983301</v>
      </c>
      <c r="R22" s="85">
        <v>21032.152144071802</v>
      </c>
      <c r="S22" s="85">
        <v>20655.584811324799</v>
      </c>
      <c r="T22" s="85">
        <v>20487.522144994859</v>
      </c>
      <c r="U22" s="85">
        <v>20494.828147967048</v>
      </c>
      <c r="V22" s="85">
        <v>19885.847394464708</v>
      </c>
      <c r="W22" s="85">
        <v>19653.809793538094</v>
      </c>
      <c r="X22" s="85">
        <v>19358.80842183749</v>
      </c>
      <c r="Y22" s="85">
        <v>19427.950931649833</v>
      </c>
      <c r="Z22" s="85">
        <v>18821.033674281982</v>
      </c>
      <c r="AA22" s="85">
        <v>19706.416769587755</v>
      </c>
      <c r="AB22" s="85">
        <v>20504.138754736538</v>
      </c>
      <c r="AC22" s="85">
        <v>20056.241500333777</v>
      </c>
      <c r="AD22" s="85">
        <v>20620.342816533506</v>
      </c>
      <c r="AE22" s="85">
        <v>21161.487875248273</v>
      </c>
      <c r="AF22" s="85">
        <v>21897.672039454294</v>
      </c>
      <c r="AG22" s="85">
        <v>22719.205917840132</v>
      </c>
      <c r="AH22" s="85">
        <v>21789.780503166527</v>
      </c>
      <c r="AI22" s="85">
        <v>22133.282338268564</v>
      </c>
      <c r="AJ22" s="85">
        <v>22953.527307646695</v>
      </c>
    </row>
    <row r="23" spans="1:36" s="99" customFormat="1">
      <c r="A23" s="167"/>
      <c r="B23" s="166"/>
      <c r="C23" s="166"/>
      <c r="D23" s="84" t="s">
        <v>620</v>
      </c>
      <c r="E23" s="85">
        <v>5143.3189023553905</v>
      </c>
      <c r="F23" s="85">
        <v>5323.1175080804333</v>
      </c>
      <c r="G23" s="85">
        <v>5750.9010383270561</v>
      </c>
      <c r="H23" s="85">
        <v>5725.8894015642572</v>
      </c>
      <c r="I23" s="85">
        <v>5976.0978011603174</v>
      </c>
      <c r="J23" s="85">
        <v>6268.6484531476617</v>
      </c>
      <c r="K23" s="85">
        <v>7315.0482073815574</v>
      </c>
      <c r="L23" s="85">
        <v>7690.621321874607</v>
      </c>
      <c r="M23" s="85">
        <v>9032.1721323403381</v>
      </c>
      <c r="N23" s="85">
        <v>9734.8657085085833</v>
      </c>
      <c r="O23" s="85">
        <v>10772.359343901084</v>
      </c>
      <c r="P23" s="85">
        <v>11294.372804832474</v>
      </c>
      <c r="Q23" s="85">
        <v>11487.03217155773</v>
      </c>
      <c r="R23" s="85">
        <v>11689.236979365345</v>
      </c>
      <c r="S23" s="85">
        <v>12407.170970936137</v>
      </c>
      <c r="T23" s="85">
        <v>13115.790808766205</v>
      </c>
      <c r="U23" s="85">
        <v>13793.415316376359</v>
      </c>
      <c r="V23" s="85">
        <v>14379.630640108024</v>
      </c>
      <c r="W23" s="85">
        <v>13655.782980307162</v>
      </c>
      <c r="X23" s="85">
        <v>12436.78455197869</v>
      </c>
      <c r="Y23" s="85">
        <v>11522.095204950552</v>
      </c>
      <c r="Z23" s="85">
        <v>11213.466609190249</v>
      </c>
      <c r="AA23" s="85">
        <v>10825.785852817342</v>
      </c>
      <c r="AB23" s="85">
        <v>11050.11424797894</v>
      </c>
      <c r="AC23" s="85">
        <v>11332.115496090908</v>
      </c>
      <c r="AD23" s="85">
        <v>11810.519091779508</v>
      </c>
      <c r="AE23" s="85">
        <v>12292.526828999966</v>
      </c>
      <c r="AF23" s="85">
        <v>12013.592670775663</v>
      </c>
      <c r="AG23" s="85">
        <v>12188.383366099049</v>
      </c>
      <c r="AH23" s="85">
        <v>12196.550223313065</v>
      </c>
      <c r="AI23" s="85">
        <v>10300.709346420435</v>
      </c>
      <c r="AJ23" s="85">
        <v>10989.432914380865</v>
      </c>
    </row>
    <row r="24" spans="1:36" s="99" customFormat="1">
      <c r="A24" s="167"/>
      <c r="B24" s="166"/>
      <c r="C24" s="166"/>
      <c r="D24" s="84" t="s">
        <v>658</v>
      </c>
      <c r="E24" s="85">
        <v>7262.8869411671894</v>
      </c>
      <c r="F24" s="85">
        <v>7072.5710107386676</v>
      </c>
      <c r="G24" s="85">
        <v>6672.2998399376738</v>
      </c>
      <c r="H24" s="85">
        <v>6877.0976270706706</v>
      </c>
      <c r="I24" s="85">
        <v>7386.1943640297804</v>
      </c>
      <c r="J24" s="85">
        <v>7385.6684390733026</v>
      </c>
      <c r="K24" s="85">
        <v>7430.896555574076</v>
      </c>
      <c r="L24" s="85">
        <v>8203.9249205470696</v>
      </c>
      <c r="M24" s="85">
        <v>7979.4348338173713</v>
      </c>
      <c r="N24" s="85">
        <v>8270.3570861640146</v>
      </c>
      <c r="O24" s="85">
        <v>9820.4136117157686</v>
      </c>
      <c r="P24" s="85">
        <v>9870.3460349136476</v>
      </c>
      <c r="Q24" s="85">
        <v>9056.7010734816613</v>
      </c>
      <c r="R24" s="85">
        <v>8603.9641967273892</v>
      </c>
      <c r="S24" s="85">
        <v>8883.7155131532272</v>
      </c>
      <c r="T24" s="85">
        <v>9346.7566254424437</v>
      </c>
      <c r="U24" s="85">
        <v>9089.3850724198637</v>
      </c>
      <c r="V24" s="85">
        <v>9251.6162118209249</v>
      </c>
      <c r="W24" s="85">
        <v>8810.9824355778146</v>
      </c>
      <c r="X24" s="85">
        <v>6963.4164852475769</v>
      </c>
      <c r="Y24" s="85">
        <v>6783.3938892040314</v>
      </c>
      <c r="Z24" s="85">
        <v>6221.1348261602407</v>
      </c>
      <c r="AA24" s="85">
        <v>6526.7869412986674</v>
      </c>
      <c r="AB24" s="85">
        <v>6627.9938883902714</v>
      </c>
      <c r="AC24" s="85">
        <v>7282.8818594593104</v>
      </c>
      <c r="AD24" s="85">
        <v>7515.2820062091023</v>
      </c>
      <c r="AE24" s="85">
        <v>7792.1242820681773</v>
      </c>
      <c r="AF24" s="85">
        <v>7946.3482939776577</v>
      </c>
      <c r="AG24" s="85">
        <v>7904.3240639740043</v>
      </c>
      <c r="AH24" s="85">
        <v>7766.4486600728305</v>
      </c>
      <c r="AI24" s="85">
        <v>7340.3713165952258</v>
      </c>
      <c r="AJ24" s="85">
        <v>7867.3008737461014</v>
      </c>
    </row>
    <row r="25" spans="1:36" s="99" customFormat="1">
      <c r="A25" s="167"/>
      <c r="B25" s="166"/>
      <c r="C25" s="166"/>
      <c r="D25" s="84" t="s">
        <v>626</v>
      </c>
      <c r="E25" s="85">
        <v>1709.2379654880629</v>
      </c>
      <c r="F25" s="85">
        <v>1799.7259717319239</v>
      </c>
      <c r="G25" s="85">
        <v>1872.6110167758231</v>
      </c>
      <c r="H25" s="85">
        <v>1928.6353960838105</v>
      </c>
      <c r="I25" s="85">
        <v>1978.8855789392078</v>
      </c>
      <c r="J25" s="85">
        <v>2019.7605435458227</v>
      </c>
      <c r="K25" s="85">
        <v>1884.4631560740493</v>
      </c>
      <c r="L25" s="85">
        <v>1577.0810241243619</v>
      </c>
      <c r="M25" s="85">
        <v>1626.6955525074791</v>
      </c>
      <c r="N25" s="85">
        <v>1630.8620386411062</v>
      </c>
      <c r="O25" s="85">
        <v>1643.3846087690038</v>
      </c>
      <c r="P25" s="85">
        <v>1766.9683856870126</v>
      </c>
      <c r="Q25" s="85">
        <v>1880.9796934493622</v>
      </c>
      <c r="R25" s="85">
        <v>1935.8855277009468</v>
      </c>
      <c r="S25" s="85">
        <v>1650.0167494387813</v>
      </c>
      <c r="T25" s="85">
        <v>1442.3235218972038</v>
      </c>
      <c r="U25" s="85">
        <v>1473.0439871390179</v>
      </c>
      <c r="V25" s="85">
        <v>943.25664813417336</v>
      </c>
      <c r="W25" s="85">
        <v>778.74906536313551</v>
      </c>
      <c r="X25" s="85">
        <v>580.61296980542329</v>
      </c>
      <c r="Y25" s="85">
        <v>564.23841869714192</v>
      </c>
      <c r="Z25" s="85">
        <v>660.89511165463887</v>
      </c>
      <c r="AA25" s="85">
        <v>572.03286961895321</v>
      </c>
      <c r="AB25" s="85">
        <v>745.8747070875429</v>
      </c>
      <c r="AC25" s="85">
        <v>953.39860654318431</v>
      </c>
      <c r="AD25" s="85">
        <v>1042.0533745945791</v>
      </c>
      <c r="AE25" s="85">
        <v>1052.2119030036172</v>
      </c>
      <c r="AF25" s="85">
        <v>1027.0004506462546</v>
      </c>
      <c r="AG25" s="85">
        <v>995.14320142822362</v>
      </c>
      <c r="AH25" s="85">
        <v>975.66886101645377</v>
      </c>
      <c r="AI25" s="85">
        <v>972.79243708733839</v>
      </c>
      <c r="AJ25" s="85">
        <v>943.36155003271801</v>
      </c>
    </row>
    <row r="26" spans="1:36" s="99" customFormat="1">
      <c r="A26" s="167"/>
      <c r="B26" s="166"/>
      <c r="C26" s="166"/>
      <c r="D26" s="84" t="s">
        <v>659</v>
      </c>
      <c r="E26" s="85">
        <v>1080.8303031190035</v>
      </c>
      <c r="F26" s="85">
        <v>1047.4580381987007</v>
      </c>
      <c r="G26" s="85">
        <v>911.68888565919315</v>
      </c>
      <c r="H26" s="85">
        <v>1351.4100898958432</v>
      </c>
      <c r="I26" s="85">
        <v>1197.3340542575097</v>
      </c>
      <c r="J26" s="85">
        <v>1162.5536993160315</v>
      </c>
      <c r="K26" s="85">
        <v>1067.2584821961639</v>
      </c>
      <c r="L26" s="85">
        <v>1290.3899359351888</v>
      </c>
      <c r="M26" s="85">
        <v>1328.8115504227098</v>
      </c>
      <c r="N26" s="85">
        <v>1573.2068019872038</v>
      </c>
      <c r="O26" s="85">
        <v>1828.5525984990186</v>
      </c>
      <c r="P26" s="85">
        <v>2209.8161642272271</v>
      </c>
      <c r="Q26" s="85">
        <v>2349.4341034643421</v>
      </c>
      <c r="R26" s="85">
        <v>2293.5791252700001</v>
      </c>
      <c r="S26" s="85">
        <v>2173.3103738447603</v>
      </c>
      <c r="T26" s="85">
        <v>2505.5010843472414</v>
      </c>
      <c r="U26" s="85">
        <v>2887.8505406435356</v>
      </c>
      <c r="V26" s="85">
        <v>3061.7066496702587</v>
      </c>
      <c r="W26" s="85">
        <v>2846.0290531860765</v>
      </c>
      <c r="X26" s="85">
        <v>2246.6520950051136</v>
      </c>
      <c r="Y26" s="85">
        <v>2323.5657603939267</v>
      </c>
      <c r="Z26" s="85">
        <v>2084.1695586870965</v>
      </c>
      <c r="AA26" s="85">
        <v>1751.0426890213223</v>
      </c>
      <c r="AB26" s="85">
        <v>2020.3238264616525</v>
      </c>
      <c r="AC26" s="85">
        <v>2240.3071296173844</v>
      </c>
      <c r="AD26" s="85">
        <v>2535.9188802478575</v>
      </c>
      <c r="AE26" s="85">
        <v>2600.7725695369677</v>
      </c>
      <c r="AF26" s="85">
        <v>3060.112858406766</v>
      </c>
      <c r="AG26" s="85">
        <v>3306.5449692021111</v>
      </c>
      <c r="AH26" s="85">
        <v>3344.0983838716793</v>
      </c>
      <c r="AI26" s="85">
        <v>1186.7875559609638</v>
      </c>
      <c r="AJ26" s="85">
        <v>1325.2726938722019</v>
      </c>
    </row>
    <row r="27" spans="1:36" s="99" customFormat="1">
      <c r="A27" s="167"/>
      <c r="B27" s="166"/>
      <c r="C27" s="166"/>
      <c r="D27" s="84" t="s">
        <v>660</v>
      </c>
      <c r="E27" s="85">
        <v>57.328151981421598</v>
      </c>
      <c r="F27" s="85">
        <v>108.07611066586081</v>
      </c>
      <c r="G27" s="85">
        <v>53.995975606454415</v>
      </c>
      <c r="H27" s="85">
        <v>172.27901402959682</v>
      </c>
      <c r="I27" s="85">
        <v>124.18995609650882</v>
      </c>
      <c r="J27" s="85">
        <v>372.99066555428641</v>
      </c>
      <c r="K27" s="85">
        <v>504.09745275958556</v>
      </c>
      <c r="L27" s="85">
        <v>482.03460992909515</v>
      </c>
      <c r="M27" s="85">
        <v>504.43409057139354</v>
      </c>
      <c r="N27" s="85">
        <v>549.31721130894232</v>
      </c>
      <c r="O27" s="85">
        <v>482.5395666468072</v>
      </c>
      <c r="P27" s="85">
        <v>514.64101832867527</v>
      </c>
      <c r="Q27" s="85">
        <v>459.46681038089281</v>
      </c>
      <c r="R27" s="85">
        <v>545.52215794273923</v>
      </c>
      <c r="S27" s="85">
        <v>478.828672733556</v>
      </c>
      <c r="T27" s="85">
        <v>333.49220758207736</v>
      </c>
      <c r="U27" s="85">
        <v>408.27362516729113</v>
      </c>
      <c r="V27" s="85">
        <v>360.42659073130221</v>
      </c>
      <c r="W27" s="85">
        <v>222.99402185893854</v>
      </c>
      <c r="X27" s="85">
        <v>306.58431362377536</v>
      </c>
      <c r="Y27" s="85">
        <v>434.45627165760641</v>
      </c>
      <c r="Z27" s="85">
        <v>337.21477218027394</v>
      </c>
      <c r="AA27" s="85">
        <v>401.06166061417446</v>
      </c>
      <c r="AB27" s="85">
        <v>447.0347535407322</v>
      </c>
      <c r="AC27" s="85">
        <v>422.22590501083636</v>
      </c>
      <c r="AD27" s="85">
        <v>496.2028051463069</v>
      </c>
      <c r="AE27" s="85">
        <v>496.17023680655944</v>
      </c>
      <c r="AF27" s="85">
        <v>484.44899009296006</v>
      </c>
      <c r="AG27" s="85">
        <v>537.06986554701359</v>
      </c>
      <c r="AH27" s="85">
        <v>441.88884804231094</v>
      </c>
      <c r="AI27" s="85">
        <v>481.4639980370107</v>
      </c>
      <c r="AJ27" s="85">
        <v>533.16756095383096</v>
      </c>
    </row>
    <row r="28" spans="1:36" s="99" customFormat="1">
      <c r="A28" s="167"/>
      <c r="B28" s="166"/>
      <c r="C28" s="166"/>
      <c r="D28" s="84" t="s">
        <v>661</v>
      </c>
      <c r="E28" s="85">
        <v>11334.543936802414</v>
      </c>
      <c r="F28" s="85">
        <v>11784.946930480708</v>
      </c>
      <c r="G28" s="85">
        <v>12440.836658191369</v>
      </c>
      <c r="H28" s="85">
        <v>12461.362700169875</v>
      </c>
      <c r="I28" s="85">
        <v>12797.185741974263</v>
      </c>
      <c r="J28" s="85">
        <v>13482.320322811873</v>
      </c>
      <c r="K28" s="85">
        <v>14202.419057457642</v>
      </c>
      <c r="L28" s="85">
        <v>14857.438157197474</v>
      </c>
      <c r="M28" s="85">
        <v>15223.247251743614</v>
      </c>
      <c r="N28" s="85">
        <v>15921.09544242531</v>
      </c>
      <c r="O28" s="85">
        <v>16202.239183785134</v>
      </c>
      <c r="P28" s="85">
        <v>17490.407231829096</v>
      </c>
      <c r="Q28" s="85">
        <v>16493.709163559299</v>
      </c>
      <c r="R28" s="85">
        <v>16545.989979932612</v>
      </c>
      <c r="S28" s="85">
        <v>15418.520651993318</v>
      </c>
      <c r="T28" s="85">
        <v>15901.036677505404</v>
      </c>
      <c r="U28" s="85">
        <v>15161.394825036867</v>
      </c>
      <c r="V28" s="85">
        <v>14676.612359411944</v>
      </c>
      <c r="W28" s="85">
        <v>14790.72731574854</v>
      </c>
      <c r="X28" s="85">
        <v>13197.01182508001</v>
      </c>
      <c r="Y28" s="85">
        <v>13461.164760560536</v>
      </c>
      <c r="Z28" s="85">
        <v>12057.1037580787</v>
      </c>
      <c r="AA28" s="85">
        <v>12897.959543429086</v>
      </c>
      <c r="AB28" s="85">
        <v>11534.496342594981</v>
      </c>
      <c r="AC28" s="85">
        <v>11342.541663681925</v>
      </c>
      <c r="AD28" s="85">
        <v>11952.747280521911</v>
      </c>
      <c r="AE28" s="85">
        <v>12675.41236156621</v>
      </c>
      <c r="AF28" s="85">
        <v>11907.558112648005</v>
      </c>
      <c r="AG28" s="85">
        <v>10647.250682483456</v>
      </c>
      <c r="AH28" s="85">
        <v>9437.1528892904207</v>
      </c>
      <c r="AI28" s="85">
        <v>8737.3719470784836</v>
      </c>
      <c r="AJ28" s="85">
        <v>10271.840517523591</v>
      </c>
    </row>
    <row r="29" spans="1:36" s="99" customFormat="1">
      <c r="A29" s="167"/>
      <c r="B29" s="166"/>
      <c r="C29" s="166"/>
      <c r="D29" s="84" t="s">
        <v>662</v>
      </c>
      <c r="E29" s="85">
        <v>9713.3711193009785</v>
      </c>
      <c r="F29" s="85">
        <v>9812.8091603701487</v>
      </c>
      <c r="G29" s="85">
        <v>8919.6038222492261</v>
      </c>
      <c r="H29" s="85">
        <v>8878.4297285060784</v>
      </c>
      <c r="I29" s="85">
        <v>8912.0940992164687</v>
      </c>
      <c r="J29" s="85">
        <v>8655.3242928676646</v>
      </c>
      <c r="K29" s="85">
        <v>8847.1153445420168</v>
      </c>
      <c r="L29" s="85">
        <v>8568.3190749842943</v>
      </c>
      <c r="M29" s="85">
        <v>9081.6537736113678</v>
      </c>
      <c r="N29" s="85">
        <v>8902.4865617795094</v>
      </c>
      <c r="O29" s="85">
        <v>9077.6920244666235</v>
      </c>
      <c r="P29" s="85">
        <v>9389.4005371846943</v>
      </c>
      <c r="Q29" s="85">
        <v>9312.2985838367313</v>
      </c>
      <c r="R29" s="85">
        <v>9601.3972814344797</v>
      </c>
      <c r="S29" s="85">
        <v>9666.8956714698597</v>
      </c>
      <c r="T29" s="85">
        <v>10149.409029088107</v>
      </c>
      <c r="U29" s="85">
        <v>9973.2459885799253</v>
      </c>
      <c r="V29" s="85">
        <v>9758.1767831940615</v>
      </c>
      <c r="W29" s="85">
        <v>10607.29810980559</v>
      </c>
      <c r="X29" s="85">
        <v>10106.355722777731</v>
      </c>
      <c r="Y29" s="85">
        <v>10451.467888991472</v>
      </c>
      <c r="Z29" s="85">
        <v>9101.3548943890983</v>
      </c>
      <c r="AA29" s="85">
        <v>8659.8992893157301</v>
      </c>
      <c r="AB29" s="85">
        <v>8580.9135022032169</v>
      </c>
      <c r="AC29" s="85">
        <v>7650.5466645849883</v>
      </c>
      <c r="AD29" s="85">
        <v>8208.3860202634169</v>
      </c>
      <c r="AE29" s="85">
        <v>8436.7194655108378</v>
      </c>
      <c r="AF29" s="85">
        <v>8007.0484611233178</v>
      </c>
      <c r="AG29" s="85">
        <v>8605.6534313889679</v>
      </c>
      <c r="AH29" s="85">
        <v>8310.5502941712675</v>
      </c>
      <c r="AI29" s="85">
        <v>8895.3814036647418</v>
      </c>
      <c r="AJ29" s="85">
        <v>8411.7844620829019</v>
      </c>
    </row>
    <row r="30" spans="1:36" s="99" customFormat="1">
      <c r="A30" s="167"/>
      <c r="B30" s="166"/>
      <c r="C30" s="166"/>
      <c r="D30" s="84" t="s">
        <v>663</v>
      </c>
      <c r="E30" s="85">
        <v>6009.4426479479525</v>
      </c>
      <c r="F30" s="85">
        <v>5813.8890871974863</v>
      </c>
      <c r="G30" s="85">
        <v>5568.4712640716152</v>
      </c>
      <c r="H30" s="85">
        <v>5671.8752659448901</v>
      </c>
      <c r="I30" s="85">
        <v>5738.7488783594736</v>
      </c>
      <c r="J30" s="85">
        <v>6702.1736928703676</v>
      </c>
      <c r="K30" s="85">
        <v>6355.776523499605</v>
      </c>
      <c r="L30" s="85">
        <v>5821.9247695671738</v>
      </c>
      <c r="M30" s="85">
        <v>5632.4738458364664</v>
      </c>
      <c r="N30" s="85">
        <v>5724.0266040133638</v>
      </c>
      <c r="O30" s="85">
        <v>7325.6392800768717</v>
      </c>
      <c r="P30" s="85">
        <v>8417.8434186271897</v>
      </c>
      <c r="Q30" s="85">
        <v>8300.0852417469014</v>
      </c>
      <c r="R30" s="85">
        <v>8773.8565239499967</v>
      </c>
      <c r="S30" s="85">
        <v>7238.4029595180964</v>
      </c>
      <c r="T30" s="85">
        <v>7691.0130672327605</v>
      </c>
      <c r="U30" s="85">
        <v>7614.8771907754553</v>
      </c>
      <c r="V30" s="85">
        <v>6559.4256667599766</v>
      </c>
      <c r="W30" s="85">
        <v>6111.1132905463464</v>
      </c>
      <c r="X30" s="85">
        <v>5556.7573032075406</v>
      </c>
      <c r="Y30" s="85">
        <v>7055.7907577496171</v>
      </c>
      <c r="Z30" s="85">
        <v>6176.5200449922604</v>
      </c>
      <c r="AA30" s="85">
        <v>5486.6285703916847</v>
      </c>
      <c r="AB30" s="85">
        <v>6289.6658349611353</v>
      </c>
      <c r="AC30" s="85">
        <v>5826.9422770836527</v>
      </c>
      <c r="AD30" s="85">
        <v>6259.4087806612579</v>
      </c>
      <c r="AE30" s="85">
        <v>5036.4653877591791</v>
      </c>
      <c r="AF30" s="85">
        <v>7438.8596610158074</v>
      </c>
      <c r="AG30" s="85">
        <v>6263.9843155676717</v>
      </c>
      <c r="AH30" s="85">
        <v>6657.0676999370398</v>
      </c>
      <c r="AI30" s="85">
        <v>7042.4500858212159</v>
      </c>
      <c r="AJ30" s="85">
        <v>7338.2512672665198</v>
      </c>
    </row>
    <row r="31" spans="1:36" s="99" customFormat="1">
      <c r="A31" s="167"/>
      <c r="B31" s="166"/>
      <c r="C31" s="166"/>
      <c r="D31" s="84" t="s">
        <v>625</v>
      </c>
      <c r="E31" s="85">
        <v>810.87078712390542</v>
      </c>
      <c r="F31" s="85">
        <v>845.76216880504012</v>
      </c>
      <c r="G31" s="85">
        <v>862.35906348378114</v>
      </c>
      <c r="H31" s="85">
        <v>877.87303081441212</v>
      </c>
      <c r="I31" s="85">
        <v>986.93421124887664</v>
      </c>
      <c r="J31" s="85">
        <v>1156.1665480613813</v>
      </c>
      <c r="K31" s="85">
        <v>938.24556445856115</v>
      </c>
      <c r="L31" s="85">
        <v>950.06066677243552</v>
      </c>
      <c r="M31" s="85">
        <v>955.64103449134518</v>
      </c>
      <c r="N31" s="85">
        <v>985.33240657508645</v>
      </c>
      <c r="O31" s="85">
        <v>1013.5428363639147</v>
      </c>
      <c r="P31" s="85">
        <v>1025.8979300885615</v>
      </c>
      <c r="Q31" s="85">
        <v>1013.0915660347373</v>
      </c>
      <c r="R31" s="85">
        <v>1059.8713270070787</v>
      </c>
      <c r="S31" s="85">
        <v>1041.1190995180823</v>
      </c>
      <c r="T31" s="85">
        <v>1088.6401032705589</v>
      </c>
      <c r="U31" s="85">
        <v>1034.1500631894794</v>
      </c>
      <c r="V31" s="85">
        <v>979.72695369742121</v>
      </c>
      <c r="W31" s="85">
        <v>1033.0857494143038</v>
      </c>
      <c r="X31" s="85">
        <v>885.26859655642158</v>
      </c>
      <c r="Y31" s="85">
        <v>821.85089302540018</v>
      </c>
      <c r="Z31" s="85">
        <v>777.53683532659795</v>
      </c>
      <c r="AA31" s="85">
        <v>750.6259664365017</v>
      </c>
      <c r="AB31" s="85">
        <v>668.07513692500504</v>
      </c>
      <c r="AC31" s="85">
        <v>603.01629054543434</v>
      </c>
      <c r="AD31" s="85">
        <v>574.69772220886853</v>
      </c>
      <c r="AE31" s="85">
        <v>594.87445371419778</v>
      </c>
      <c r="AF31" s="85">
        <v>625.31471608080869</v>
      </c>
      <c r="AG31" s="85">
        <v>674.14764508216376</v>
      </c>
      <c r="AH31" s="85">
        <v>688.8871905633406</v>
      </c>
      <c r="AI31" s="85">
        <v>676.39180523340872</v>
      </c>
      <c r="AJ31" s="85">
        <v>672.62161265261409</v>
      </c>
    </row>
    <row r="32" spans="1:36" s="87" customFormat="1" ht="15" thickBot="1">
      <c r="A32" s="86"/>
      <c r="C32" s="88"/>
    </row>
    <row r="33" spans="1:36" ht="15" thickBot="1"/>
    <row r="34" spans="1:36" s="76" customFormat="1">
      <c r="A34" s="95" t="s">
        <v>167</v>
      </c>
      <c r="B34" s="74"/>
      <c r="C34" s="74"/>
      <c r="D34" s="74"/>
      <c r="E34" s="75" t="s">
        <v>633</v>
      </c>
      <c r="F34" s="75" t="s">
        <v>634</v>
      </c>
      <c r="G34" s="75" t="s">
        <v>635</v>
      </c>
      <c r="H34" s="75" t="s">
        <v>636</v>
      </c>
      <c r="I34" s="75" t="s">
        <v>637</v>
      </c>
      <c r="J34" s="75" t="s">
        <v>638</v>
      </c>
      <c r="K34" s="75" t="s">
        <v>639</v>
      </c>
      <c r="L34" s="75" t="s">
        <v>640</v>
      </c>
      <c r="M34" s="75" t="s">
        <v>641</v>
      </c>
      <c r="N34" s="75" t="s">
        <v>642</v>
      </c>
      <c r="O34" s="75" t="s">
        <v>643</v>
      </c>
      <c r="P34" s="75" t="s">
        <v>644</v>
      </c>
      <c r="Q34" s="75" t="s">
        <v>645</v>
      </c>
      <c r="R34" s="75" t="s">
        <v>646</v>
      </c>
      <c r="S34" s="75" t="s">
        <v>647</v>
      </c>
      <c r="T34" s="75" t="s">
        <v>648</v>
      </c>
      <c r="U34" s="75" t="s">
        <v>649</v>
      </c>
      <c r="V34" s="75" t="s">
        <v>650</v>
      </c>
      <c r="W34" s="75" t="s">
        <v>651</v>
      </c>
      <c r="X34" s="75" t="s">
        <v>652</v>
      </c>
      <c r="Y34" s="75" t="s">
        <v>43</v>
      </c>
      <c r="Z34" s="75" t="s">
        <v>44</v>
      </c>
      <c r="AA34" s="75" t="s">
        <v>45</v>
      </c>
      <c r="AB34" s="75" t="s">
        <v>46</v>
      </c>
      <c r="AC34" s="75" t="s">
        <v>47</v>
      </c>
      <c r="AD34" s="75" t="s">
        <v>48</v>
      </c>
      <c r="AE34" s="75" t="s">
        <v>49</v>
      </c>
      <c r="AF34" s="75" t="s">
        <v>50</v>
      </c>
      <c r="AG34" s="75" t="s">
        <v>51</v>
      </c>
      <c r="AH34" s="75" t="s">
        <v>52</v>
      </c>
      <c r="AI34" s="75" t="s">
        <v>653</v>
      </c>
      <c r="AJ34" s="75" t="s">
        <v>654</v>
      </c>
    </row>
    <row r="35" spans="1:36">
      <c r="A35" s="37"/>
      <c r="E35" s="81">
        <v>4065.4846180495556</v>
      </c>
      <c r="F35" s="81">
        <v>4149.9725489177308</v>
      </c>
      <c r="G35" s="81">
        <v>3823.9701850283545</v>
      </c>
      <c r="H35" s="81">
        <v>4030.7026447734843</v>
      </c>
      <c r="I35" s="81">
        <v>4262.605866767607</v>
      </c>
      <c r="J35" s="81">
        <v>4277.9241018321836</v>
      </c>
      <c r="K35" s="81">
        <v>4147.9823862001913</v>
      </c>
      <c r="L35" s="81">
        <v>4486.310824121053</v>
      </c>
      <c r="M35" s="81">
        <v>4467.2556592696701</v>
      </c>
      <c r="N35" s="81">
        <v>4631.0239783258767</v>
      </c>
      <c r="O35" s="81">
        <v>5413.5953055545251</v>
      </c>
      <c r="P35" s="81">
        <v>5385.287874377741</v>
      </c>
      <c r="Q35" s="81">
        <v>5054.4116149129077</v>
      </c>
      <c r="R35" s="81">
        <v>5176.8712613333764</v>
      </c>
      <c r="S35" s="81">
        <v>5259.9293168455815</v>
      </c>
      <c r="T35" s="81">
        <v>5441.0040386572246</v>
      </c>
      <c r="U35" s="81">
        <v>5249.1118414813855</v>
      </c>
      <c r="V35" s="81">
        <v>5350.9944053695681</v>
      </c>
      <c r="W35" s="81">
        <v>5165.2995499365152</v>
      </c>
      <c r="X35" s="81">
        <v>4159.5176679825126</v>
      </c>
      <c r="Y35" s="81">
        <v>4198.7828635684937</v>
      </c>
      <c r="Z35" s="81">
        <v>3759.9330729900594</v>
      </c>
      <c r="AA35" s="81">
        <v>3863.7646487630864</v>
      </c>
      <c r="AB35" s="81">
        <v>4016.2744208524341</v>
      </c>
      <c r="AC35" s="81">
        <v>4261.479030684508</v>
      </c>
      <c r="AD35" s="81">
        <v>4309.6295844417309</v>
      </c>
      <c r="AE35" s="81">
        <v>4367.3854704423939</v>
      </c>
      <c r="AF35" s="81">
        <v>4503.7612248120668</v>
      </c>
      <c r="AG35" s="81">
        <v>4719.4459768177994</v>
      </c>
      <c r="AH35" s="81">
        <v>4624.7924725183493</v>
      </c>
      <c r="AI35" s="81">
        <v>4512.3562996146165</v>
      </c>
      <c r="AJ35" s="81">
        <v>4624.4736810379809</v>
      </c>
    </row>
    <row r="36" spans="1:36">
      <c r="A36" s="37"/>
      <c r="E36" s="11">
        <f>E24-E35</f>
        <v>3197.4023231176338</v>
      </c>
      <c r="F36" s="11">
        <f t="shared" ref="F36:AJ36" si="3">F24-F35</f>
        <v>2922.5984618209368</v>
      </c>
      <c r="G36" s="11">
        <f t="shared" si="3"/>
        <v>2848.3296549093193</v>
      </c>
      <c r="H36" s="11">
        <f t="shared" si="3"/>
        <v>2846.3949822971863</v>
      </c>
      <c r="I36" s="11">
        <f t="shared" si="3"/>
        <v>3123.5884972621734</v>
      </c>
      <c r="J36" s="11">
        <f t="shared" si="3"/>
        <v>3107.744337241119</v>
      </c>
      <c r="K36" s="11">
        <f t="shared" si="3"/>
        <v>3282.9141693738848</v>
      </c>
      <c r="L36" s="11">
        <f t="shared" si="3"/>
        <v>3717.6140964260167</v>
      </c>
      <c r="M36" s="11">
        <f t="shared" si="3"/>
        <v>3512.1791745477012</v>
      </c>
      <c r="N36" s="11">
        <f t="shared" si="3"/>
        <v>3639.3331078381379</v>
      </c>
      <c r="O36" s="11">
        <f t="shared" si="3"/>
        <v>4406.8183061612435</v>
      </c>
      <c r="P36" s="11">
        <f t="shared" si="3"/>
        <v>4485.0581605359066</v>
      </c>
      <c r="Q36" s="11">
        <f t="shared" si="3"/>
        <v>4002.2894585687536</v>
      </c>
      <c r="R36" s="11">
        <f t="shared" si="3"/>
        <v>3427.0929353940128</v>
      </c>
      <c r="S36" s="11">
        <f t="shared" si="3"/>
        <v>3623.7861963076457</v>
      </c>
      <c r="T36" s="11">
        <f t="shared" si="3"/>
        <v>3905.7525867852191</v>
      </c>
      <c r="U36" s="11">
        <f t="shared" si="3"/>
        <v>3840.2732309384783</v>
      </c>
      <c r="V36" s="11">
        <f t="shared" si="3"/>
        <v>3900.6218064513569</v>
      </c>
      <c r="W36" s="11">
        <f t="shared" si="3"/>
        <v>3645.6828856412994</v>
      </c>
      <c r="X36" s="11">
        <f t="shared" si="3"/>
        <v>2803.8988172650643</v>
      </c>
      <c r="Y36" s="11">
        <f t="shared" si="3"/>
        <v>2584.6110256355378</v>
      </c>
      <c r="Z36" s="11">
        <f t="shared" si="3"/>
        <v>2461.2017531701813</v>
      </c>
      <c r="AA36" s="11">
        <f t="shared" si="3"/>
        <v>2663.0222925355811</v>
      </c>
      <c r="AB36" s="11">
        <f t="shared" si="3"/>
        <v>2611.7194675378373</v>
      </c>
      <c r="AC36" s="11">
        <f t="shared" si="3"/>
        <v>3021.4028287748024</v>
      </c>
      <c r="AD36" s="11">
        <f t="shared" si="3"/>
        <v>3205.6524217673714</v>
      </c>
      <c r="AE36" s="11">
        <f t="shared" si="3"/>
        <v>3424.7388116257835</v>
      </c>
      <c r="AF36" s="11">
        <f t="shared" si="3"/>
        <v>3442.5870691655909</v>
      </c>
      <c r="AG36" s="11">
        <f t="shared" si="3"/>
        <v>3184.8780871562049</v>
      </c>
      <c r="AH36" s="11">
        <f t="shared" si="3"/>
        <v>3141.6561875544812</v>
      </c>
      <c r="AI36" s="11">
        <f t="shared" si="3"/>
        <v>2828.0150169806093</v>
      </c>
      <c r="AJ36" s="11">
        <f t="shared" si="3"/>
        <v>3242.8271927081205</v>
      </c>
    </row>
    <row r="37" spans="1:36">
      <c r="A37" s="37"/>
      <c r="D37" t="str">
        <f>D27</f>
        <v>International shipping</v>
      </c>
      <c r="E37" s="24">
        <f t="shared" ref="E37:AJ37" si="4">E27</f>
        <v>57.328151981421598</v>
      </c>
      <c r="F37" s="24">
        <f t="shared" si="4"/>
        <v>108.07611066586081</v>
      </c>
      <c r="G37" s="24">
        <f t="shared" si="4"/>
        <v>53.995975606454415</v>
      </c>
      <c r="H37" s="24">
        <f t="shared" si="4"/>
        <v>172.27901402959682</v>
      </c>
      <c r="I37" s="24">
        <f t="shared" si="4"/>
        <v>124.18995609650882</v>
      </c>
      <c r="J37" s="24">
        <f t="shared" si="4"/>
        <v>372.99066555428641</v>
      </c>
      <c r="K37" s="24">
        <f t="shared" si="4"/>
        <v>504.09745275958556</v>
      </c>
      <c r="L37" s="24">
        <f t="shared" si="4"/>
        <v>482.03460992909515</v>
      </c>
      <c r="M37" s="24">
        <f t="shared" si="4"/>
        <v>504.43409057139354</v>
      </c>
      <c r="N37" s="24">
        <f t="shared" si="4"/>
        <v>549.31721130894232</v>
      </c>
      <c r="O37" s="24">
        <f t="shared" si="4"/>
        <v>482.5395666468072</v>
      </c>
      <c r="P37" s="24">
        <f t="shared" si="4"/>
        <v>514.64101832867527</v>
      </c>
      <c r="Q37" s="24">
        <f t="shared" si="4"/>
        <v>459.46681038089281</v>
      </c>
      <c r="R37" s="24">
        <f t="shared" si="4"/>
        <v>545.52215794273923</v>
      </c>
      <c r="S37" s="24">
        <f t="shared" si="4"/>
        <v>478.828672733556</v>
      </c>
      <c r="T37" s="24">
        <f t="shared" si="4"/>
        <v>333.49220758207736</v>
      </c>
      <c r="U37" s="24">
        <f t="shared" si="4"/>
        <v>408.27362516729113</v>
      </c>
      <c r="V37" s="24">
        <f t="shared" si="4"/>
        <v>360.42659073130221</v>
      </c>
      <c r="W37" s="24">
        <f t="shared" si="4"/>
        <v>222.99402185893854</v>
      </c>
      <c r="X37" s="24">
        <f t="shared" si="4"/>
        <v>306.58431362377536</v>
      </c>
      <c r="Y37" s="24">
        <f t="shared" si="4"/>
        <v>434.45627165760641</v>
      </c>
      <c r="Z37" s="24">
        <f t="shared" si="4"/>
        <v>337.21477218027394</v>
      </c>
      <c r="AA37" s="24">
        <f t="shared" si="4"/>
        <v>401.06166061417446</v>
      </c>
      <c r="AB37" s="24">
        <f t="shared" si="4"/>
        <v>447.0347535407322</v>
      </c>
      <c r="AC37" s="24">
        <f t="shared" si="4"/>
        <v>422.22590501083636</v>
      </c>
      <c r="AD37" s="24">
        <f t="shared" si="4"/>
        <v>496.2028051463069</v>
      </c>
      <c r="AE37" s="24">
        <f t="shared" si="4"/>
        <v>496.17023680655944</v>
      </c>
      <c r="AF37" s="24">
        <f t="shared" si="4"/>
        <v>484.44899009296006</v>
      </c>
      <c r="AG37" s="24">
        <f t="shared" si="4"/>
        <v>537.06986554701359</v>
      </c>
      <c r="AH37" s="24">
        <f t="shared" si="4"/>
        <v>441.88884804231094</v>
      </c>
      <c r="AI37" s="24">
        <f t="shared" si="4"/>
        <v>481.4639980370107</v>
      </c>
      <c r="AJ37" s="24">
        <f t="shared" si="4"/>
        <v>533.16756095383096</v>
      </c>
    </row>
    <row r="38" spans="1:36">
      <c r="A38" s="37"/>
      <c r="D38" t="str">
        <f>D23</f>
        <v>Domestic transport</v>
      </c>
      <c r="E38" s="24">
        <f t="shared" ref="E38:AJ38" si="5">E23</f>
        <v>5143.3189023553905</v>
      </c>
      <c r="F38" s="24">
        <f t="shared" si="5"/>
        <v>5323.1175080804333</v>
      </c>
      <c r="G38" s="24">
        <f t="shared" si="5"/>
        <v>5750.9010383270561</v>
      </c>
      <c r="H38" s="24">
        <f t="shared" si="5"/>
        <v>5725.8894015642572</v>
      </c>
      <c r="I38" s="24">
        <f t="shared" si="5"/>
        <v>5976.0978011603174</v>
      </c>
      <c r="J38" s="24">
        <f t="shared" si="5"/>
        <v>6268.6484531476617</v>
      </c>
      <c r="K38" s="24">
        <f t="shared" si="5"/>
        <v>7315.0482073815574</v>
      </c>
      <c r="L38" s="24">
        <f t="shared" si="5"/>
        <v>7690.621321874607</v>
      </c>
      <c r="M38" s="24">
        <f t="shared" si="5"/>
        <v>9032.1721323403381</v>
      </c>
      <c r="N38" s="24">
        <f t="shared" si="5"/>
        <v>9734.8657085085833</v>
      </c>
      <c r="O38" s="24">
        <f t="shared" si="5"/>
        <v>10772.359343901084</v>
      </c>
      <c r="P38" s="24">
        <f t="shared" si="5"/>
        <v>11294.372804832474</v>
      </c>
      <c r="Q38" s="24">
        <f t="shared" si="5"/>
        <v>11487.03217155773</v>
      </c>
      <c r="R38" s="24">
        <f t="shared" si="5"/>
        <v>11689.236979365345</v>
      </c>
      <c r="S38" s="24">
        <f t="shared" si="5"/>
        <v>12407.170970936137</v>
      </c>
      <c r="T38" s="24">
        <f t="shared" si="5"/>
        <v>13115.790808766205</v>
      </c>
      <c r="U38" s="24">
        <f t="shared" si="5"/>
        <v>13793.415316376359</v>
      </c>
      <c r="V38" s="24">
        <f t="shared" si="5"/>
        <v>14379.630640108024</v>
      </c>
      <c r="W38" s="24">
        <f t="shared" si="5"/>
        <v>13655.782980307162</v>
      </c>
      <c r="X38" s="24">
        <f t="shared" si="5"/>
        <v>12436.78455197869</v>
      </c>
      <c r="Y38" s="24">
        <f t="shared" si="5"/>
        <v>11522.095204950552</v>
      </c>
      <c r="Z38" s="24">
        <f t="shared" si="5"/>
        <v>11213.466609190249</v>
      </c>
      <c r="AA38" s="24">
        <f t="shared" si="5"/>
        <v>10825.785852817342</v>
      </c>
      <c r="AB38" s="24">
        <f t="shared" si="5"/>
        <v>11050.11424797894</v>
      </c>
      <c r="AC38" s="24">
        <f t="shared" si="5"/>
        <v>11332.115496090908</v>
      </c>
      <c r="AD38" s="24">
        <f t="shared" si="5"/>
        <v>11810.519091779508</v>
      </c>
      <c r="AE38" s="24">
        <f t="shared" si="5"/>
        <v>12292.526828999966</v>
      </c>
      <c r="AF38" s="24">
        <f t="shared" si="5"/>
        <v>12013.592670775663</v>
      </c>
      <c r="AG38" s="24">
        <f t="shared" si="5"/>
        <v>12188.383366099049</v>
      </c>
      <c r="AH38" s="24">
        <f t="shared" si="5"/>
        <v>12196.550223313065</v>
      </c>
      <c r="AI38" s="24">
        <f t="shared" si="5"/>
        <v>10300.709346420435</v>
      </c>
      <c r="AJ38" s="24">
        <f t="shared" si="5"/>
        <v>10989.432914380865</v>
      </c>
    </row>
    <row r="39" spans="1:36">
      <c r="A39" s="37"/>
      <c r="D39" t="str">
        <f>D28</f>
        <v>Energy supply</v>
      </c>
      <c r="E39" s="24">
        <f t="shared" ref="E39:AJ40" si="6">E28</f>
        <v>11334.543936802414</v>
      </c>
      <c r="F39" s="24">
        <f t="shared" si="6"/>
        <v>11784.946930480708</v>
      </c>
      <c r="G39" s="24">
        <f t="shared" si="6"/>
        <v>12440.836658191369</v>
      </c>
      <c r="H39" s="24">
        <f t="shared" si="6"/>
        <v>12461.362700169875</v>
      </c>
      <c r="I39" s="24">
        <f t="shared" si="6"/>
        <v>12797.185741974263</v>
      </c>
      <c r="J39" s="24">
        <f t="shared" si="6"/>
        <v>13482.320322811873</v>
      </c>
      <c r="K39" s="24">
        <f t="shared" si="6"/>
        <v>14202.419057457642</v>
      </c>
      <c r="L39" s="24">
        <f t="shared" si="6"/>
        <v>14857.438157197474</v>
      </c>
      <c r="M39" s="24">
        <f t="shared" si="6"/>
        <v>15223.247251743614</v>
      </c>
      <c r="N39" s="24">
        <f t="shared" si="6"/>
        <v>15921.09544242531</v>
      </c>
      <c r="O39" s="24">
        <f t="shared" si="6"/>
        <v>16202.239183785134</v>
      </c>
      <c r="P39" s="24">
        <f t="shared" si="6"/>
        <v>17490.407231829096</v>
      </c>
      <c r="Q39" s="24">
        <f t="shared" si="6"/>
        <v>16493.709163559299</v>
      </c>
      <c r="R39" s="24">
        <f t="shared" si="6"/>
        <v>16545.989979932612</v>
      </c>
      <c r="S39" s="24">
        <f t="shared" si="6"/>
        <v>15418.520651993318</v>
      </c>
      <c r="T39" s="24">
        <f t="shared" si="6"/>
        <v>15901.036677505404</v>
      </c>
      <c r="U39" s="24">
        <f t="shared" si="6"/>
        <v>15161.394825036867</v>
      </c>
      <c r="V39" s="24">
        <f t="shared" si="6"/>
        <v>14676.612359411944</v>
      </c>
      <c r="W39" s="24">
        <f t="shared" si="6"/>
        <v>14790.72731574854</v>
      </c>
      <c r="X39" s="24">
        <f t="shared" si="6"/>
        <v>13197.01182508001</v>
      </c>
      <c r="Y39" s="24">
        <f t="shared" si="6"/>
        <v>13461.164760560536</v>
      </c>
      <c r="Z39" s="24">
        <f t="shared" si="6"/>
        <v>12057.1037580787</v>
      </c>
      <c r="AA39" s="24">
        <f t="shared" si="6"/>
        <v>12897.959543429086</v>
      </c>
      <c r="AB39" s="24">
        <f t="shared" si="6"/>
        <v>11534.496342594981</v>
      </c>
      <c r="AC39" s="24">
        <f t="shared" si="6"/>
        <v>11342.541663681925</v>
      </c>
      <c r="AD39" s="24">
        <f t="shared" si="6"/>
        <v>11952.747280521911</v>
      </c>
      <c r="AE39" s="24">
        <f t="shared" si="6"/>
        <v>12675.41236156621</v>
      </c>
      <c r="AF39" s="24">
        <f t="shared" si="6"/>
        <v>11907.558112648005</v>
      </c>
      <c r="AG39" s="24">
        <f t="shared" si="6"/>
        <v>10647.250682483456</v>
      </c>
      <c r="AH39" s="24">
        <f t="shared" si="6"/>
        <v>9437.1528892904207</v>
      </c>
      <c r="AI39" s="24">
        <f t="shared" si="6"/>
        <v>8737.3719470784836</v>
      </c>
      <c r="AJ39" s="24">
        <f t="shared" si="6"/>
        <v>10271.840517523591</v>
      </c>
    </row>
    <row r="40" spans="1:36">
      <c r="A40" s="37"/>
      <c r="D40" t="str">
        <f>D29</f>
        <v>Residential and commercial</v>
      </c>
      <c r="E40" s="24">
        <f t="shared" si="6"/>
        <v>9713.3711193009785</v>
      </c>
      <c r="F40" s="24">
        <f t="shared" si="6"/>
        <v>9812.8091603701487</v>
      </c>
      <c r="G40" s="24">
        <f t="shared" si="6"/>
        <v>8919.6038222492261</v>
      </c>
      <c r="H40" s="24">
        <f t="shared" si="6"/>
        <v>8878.4297285060784</v>
      </c>
      <c r="I40" s="24">
        <f t="shared" si="6"/>
        <v>8912.0940992164687</v>
      </c>
      <c r="J40" s="24">
        <f t="shared" si="6"/>
        <v>8655.3242928676646</v>
      </c>
      <c r="K40" s="24">
        <f t="shared" si="6"/>
        <v>8847.1153445420168</v>
      </c>
      <c r="L40" s="24">
        <f t="shared" si="6"/>
        <v>8568.3190749842943</v>
      </c>
      <c r="M40" s="24">
        <f t="shared" si="6"/>
        <v>9081.6537736113678</v>
      </c>
      <c r="N40" s="24">
        <f t="shared" si="6"/>
        <v>8902.4865617795094</v>
      </c>
      <c r="O40" s="24">
        <f t="shared" si="6"/>
        <v>9077.6920244666235</v>
      </c>
      <c r="P40" s="24">
        <f t="shared" si="6"/>
        <v>9389.4005371846943</v>
      </c>
      <c r="Q40" s="24">
        <f t="shared" si="6"/>
        <v>9312.2985838367313</v>
      </c>
      <c r="R40" s="24">
        <f t="shared" si="6"/>
        <v>9601.3972814344797</v>
      </c>
      <c r="S40" s="24">
        <f t="shared" si="6"/>
        <v>9666.8956714698597</v>
      </c>
      <c r="T40" s="24">
        <f t="shared" si="6"/>
        <v>10149.409029088107</v>
      </c>
      <c r="U40" s="24">
        <f t="shared" si="6"/>
        <v>9973.2459885799253</v>
      </c>
      <c r="V40" s="24">
        <f t="shared" si="6"/>
        <v>9758.1767831940615</v>
      </c>
      <c r="W40" s="24">
        <f t="shared" si="6"/>
        <v>10607.29810980559</v>
      </c>
      <c r="X40" s="24">
        <f t="shared" si="6"/>
        <v>10106.355722777731</v>
      </c>
      <c r="Y40" s="24">
        <f t="shared" si="6"/>
        <v>10451.467888991472</v>
      </c>
      <c r="Z40" s="24">
        <f t="shared" si="6"/>
        <v>9101.3548943890983</v>
      </c>
      <c r="AA40" s="24">
        <f t="shared" si="6"/>
        <v>8659.8992893157301</v>
      </c>
      <c r="AB40" s="24">
        <f t="shared" si="6"/>
        <v>8580.9135022032169</v>
      </c>
      <c r="AC40" s="24">
        <f t="shared" si="6"/>
        <v>7650.5466645849883</v>
      </c>
      <c r="AD40" s="24">
        <f t="shared" si="6"/>
        <v>8208.3860202634169</v>
      </c>
      <c r="AE40" s="24">
        <f t="shared" si="6"/>
        <v>8436.7194655108378</v>
      </c>
      <c r="AF40" s="24">
        <f t="shared" si="6"/>
        <v>8007.0484611233178</v>
      </c>
      <c r="AG40" s="24">
        <f t="shared" si="6"/>
        <v>8605.6534313889679</v>
      </c>
      <c r="AH40" s="24">
        <f t="shared" si="6"/>
        <v>8310.5502941712675</v>
      </c>
      <c r="AI40" s="24">
        <f t="shared" si="6"/>
        <v>8895.3814036647418</v>
      </c>
      <c r="AJ40" s="24">
        <f t="shared" si="6"/>
        <v>8411.7844620829019</v>
      </c>
    </row>
    <row r="41" spans="1:36">
      <c r="A41" s="37"/>
      <c r="D41" t="str">
        <f>D22</f>
        <v>Agriculture</v>
      </c>
      <c r="E41" s="24">
        <f t="shared" ref="E41:AJ41" si="7">E22</f>
        <v>19668.606347909557</v>
      </c>
      <c r="F41" s="24">
        <f t="shared" si="7"/>
        <v>19914.530053658927</v>
      </c>
      <c r="G41" s="24">
        <f t="shared" si="7"/>
        <v>20070.946108177148</v>
      </c>
      <c r="H41" s="24">
        <f t="shared" si="7"/>
        <v>20437.53803590528</v>
      </c>
      <c r="I41" s="24">
        <f t="shared" si="7"/>
        <v>20556.232325577384</v>
      </c>
      <c r="J41" s="24">
        <f t="shared" si="7"/>
        <v>21112.769111202182</v>
      </c>
      <c r="K41" s="24">
        <f t="shared" si="7"/>
        <v>21626.980245971823</v>
      </c>
      <c r="L41" s="24">
        <f t="shared" si="7"/>
        <v>21836.170605936641</v>
      </c>
      <c r="M41" s="24">
        <f t="shared" si="7"/>
        <v>22393.611413779414</v>
      </c>
      <c r="N41" s="24">
        <f t="shared" si="7"/>
        <v>22078.409497642038</v>
      </c>
      <c r="O41" s="24">
        <f t="shared" si="7"/>
        <v>21182.750820346399</v>
      </c>
      <c r="P41" s="24">
        <f t="shared" si="7"/>
        <v>20977.061385273417</v>
      </c>
      <c r="Q41" s="24">
        <f t="shared" si="7"/>
        <v>20731.388171983301</v>
      </c>
      <c r="R41" s="24">
        <f t="shared" si="7"/>
        <v>21032.152144071802</v>
      </c>
      <c r="S41" s="24">
        <f t="shared" si="7"/>
        <v>20655.584811324799</v>
      </c>
      <c r="T41" s="24">
        <f t="shared" si="7"/>
        <v>20487.522144994859</v>
      </c>
      <c r="U41" s="24">
        <f t="shared" si="7"/>
        <v>20494.828147967048</v>
      </c>
      <c r="V41" s="24">
        <f t="shared" si="7"/>
        <v>19885.847394464708</v>
      </c>
      <c r="W41" s="24">
        <f t="shared" si="7"/>
        <v>19653.809793538094</v>
      </c>
      <c r="X41" s="24">
        <f t="shared" si="7"/>
        <v>19358.80842183749</v>
      </c>
      <c r="Y41" s="24">
        <f t="shared" si="7"/>
        <v>19427.950931649833</v>
      </c>
      <c r="Z41" s="24">
        <f t="shared" si="7"/>
        <v>18821.033674281982</v>
      </c>
      <c r="AA41" s="24">
        <f t="shared" si="7"/>
        <v>19706.416769587755</v>
      </c>
      <c r="AB41" s="24">
        <f t="shared" si="7"/>
        <v>20504.138754736538</v>
      </c>
      <c r="AC41" s="24">
        <f t="shared" si="7"/>
        <v>20056.241500333777</v>
      </c>
      <c r="AD41" s="24">
        <f t="shared" si="7"/>
        <v>20620.342816533506</v>
      </c>
      <c r="AE41" s="24">
        <f t="shared" si="7"/>
        <v>21161.487875248273</v>
      </c>
      <c r="AF41" s="24">
        <f t="shared" si="7"/>
        <v>21897.672039454294</v>
      </c>
      <c r="AG41" s="24">
        <f t="shared" si="7"/>
        <v>22719.205917840132</v>
      </c>
      <c r="AH41" s="24">
        <f t="shared" si="7"/>
        <v>21789.780503166527</v>
      </c>
      <c r="AI41" s="24">
        <f t="shared" si="7"/>
        <v>22133.282338268564</v>
      </c>
      <c r="AJ41" s="24">
        <f t="shared" si="7"/>
        <v>22953.527307646695</v>
      </c>
    </row>
    <row r="42" spans="1:36">
      <c r="A42" s="37"/>
      <c r="D42" t="str">
        <f>D26</f>
        <v>International Aviation</v>
      </c>
      <c r="E42" s="24">
        <f t="shared" ref="E42:AJ42" si="8">E26</f>
        <v>1080.8303031190035</v>
      </c>
      <c r="F42" s="24">
        <f t="shared" si="8"/>
        <v>1047.4580381987007</v>
      </c>
      <c r="G42" s="24">
        <f t="shared" si="8"/>
        <v>911.68888565919315</v>
      </c>
      <c r="H42" s="24">
        <f t="shared" si="8"/>
        <v>1351.4100898958432</v>
      </c>
      <c r="I42" s="24">
        <f t="shared" si="8"/>
        <v>1197.3340542575097</v>
      </c>
      <c r="J42" s="24">
        <f t="shared" si="8"/>
        <v>1162.5536993160315</v>
      </c>
      <c r="K42" s="24">
        <f t="shared" si="8"/>
        <v>1067.2584821961639</v>
      </c>
      <c r="L42" s="24">
        <f t="shared" si="8"/>
        <v>1290.3899359351888</v>
      </c>
      <c r="M42" s="24">
        <f t="shared" si="8"/>
        <v>1328.8115504227098</v>
      </c>
      <c r="N42" s="24">
        <f t="shared" si="8"/>
        <v>1573.2068019872038</v>
      </c>
      <c r="O42" s="24">
        <f t="shared" si="8"/>
        <v>1828.5525984990186</v>
      </c>
      <c r="P42" s="24">
        <f t="shared" si="8"/>
        <v>2209.8161642272271</v>
      </c>
      <c r="Q42" s="24">
        <f t="shared" si="8"/>
        <v>2349.4341034643421</v>
      </c>
      <c r="R42" s="24">
        <f t="shared" si="8"/>
        <v>2293.5791252700001</v>
      </c>
      <c r="S42" s="24">
        <f t="shared" si="8"/>
        <v>2173.3103738447603</v>
      </c>
      <c r="T42" s="24">
        <f t="shared" si="8"/>
        <v>2505.5010843472414</v>
      </c>
      <c r="U42" s="24">
        <f t="shared" si="8"/>
        <v>2887.8505406435356</v>
      </c>
      <c r="V42" s="24">
        <f t="shared" si="8"/>
        <v>3061.7066496702587</v>
      </c>
      <c r="W42" s="24">
        <f t="shared" si="8"/>
        <v>2846.0290531860765</v>
      </c>
      <c r="X42" s="24">
        <f t="shared" si="8"/>
        <v>2246.6520950051136</v>
      </c>
      <c r="Y42" s="24">
        <f t="shared" si="8"/>
        <v>2323.5657603939267</v>
      </c>
      <c r="Z42" s="24">
        <f t="shared" si="8"/>
        <v>2084.1695586870965</v>
      </c>
      <c r="AA42" s="24">
        <f t="shared" si="8"/>
        <v>1751.0426890213223</v>
      </c>
      <c r="AB42" s="24">
        <f t="shared" si="8"/>
        <v>2020.3238264616525</v>
      </c>
      <c r="AC42" s="24">
        <f t="shared" si="8"/>
        <v>2240.3071296173844</v>
      </c>
      <c r="AD42" s="24">
        <f t="shared" si="8"/>
        <v>2535.9188802478575</v>
      </c>
      <c r="AE42" s="24">
        <f t="shared" si="8"/>
        <v>2600.7725695369677</v>
      </c>
      <c r="AF42" s="24">
        <f t="shared" si="8"/>
        <v>3060.112858406766</v>
      </c>
      <c r="AG42" s="24">
        <f t="shared" si="8"/>
        <v>3306.5449692021111</v>
      </c>
      <c r="AH42" s="24">
        <f t="shared" si="8"/>
        <v>3344.0983838716793</v>
      </c>
      <c r="AI42" s="24">
        <f t="shared" si="8"/>
        <v>1186.7875559609638</v>
      </c>
      <c r="AJ42" s="24">
        <f t="shared" si="8"/>
        <v>1325.2726938722019</v>
      </c>
    </row>
    <row r="43" spans="1:36">
      <c r="A43" s="37"/>
      <c r="D43" t="str">
        <f>D31</f>
        <v>Other combustion</v>
      </c>
      <c r="E43" s="24">
        <f t="shared" ref="E43:AJ43" si="9">E31</f>
        <v>810.87078712390542</v>
      </c>
      <c r="F43" s="24">
        <f t="shared" si="9"/>
        <v>845.76216880504012</v>
      </c>
      <c r="G43" s="24">
        <f t="shared" si="9"/>
        <v>862.35906348378114</v>
      </c>
      <c r="H43" s="24">
        <f t="shared" si="9"/>
        <v>877.87303081441212</v>
      </c>
      <c r="I43" s="24">
        <f t="shared" si="9"/>
        <v>986.93421124887664</v>
      </c>
      <c r="J43" s="24">
        <f t="shared" si="9"/>
        <v>1156.1665480613813</v>
      </c>
      <c r="K43" s="24">
        <f t="shared" si="9"/>
        <v>938.24556445856115</v>
      </c>
      <c r="L43" s="24">
        <f t="shared" si="9"/>
        <v>950.06066677243552</v>
      </c>
      <c r="M43" s="24">
        <f t="shared" si="9"/>
        <v>955.64103449134518</v>
      </c>
      <c r="N43" s="24">
        <f t="shared" si="9"/>
        <v>985.33240657508645</v>
      </c>
      <c r="O43" s="24">
        <f t="shared" si="9"/>
        <v>1013.5428363639147</v>
      </c>
      <c r="P43" s="24">
        <f t="shared" si="9"/>
        <v>1025.8979300885615</v>
      </c>
      <c r="Q43" s="24">
        <f t="shared" si="9"/>
        <v>1013.0915660347373</v>
      </c>
      <c r="R43" s="24">
        <f t="shared" si="9"/>
        <v>1059.8713270070787</v>
      </c>
      <c r="S43" s="24">
        <f t="shared" si="9"/>
        <v>1041.1190995180823</v>
      </c>
      <c r="T43" s="24">
        <f t="shared" si="9"/>
        <v>1088.6401032705589</v>
      </c>
      <c r="U43" s="24">
        <f t="shared" si="9"/>
        <v>1034.1500631894794</v>
      </c>
      <c r="V43" s="24">
        <f t="shared" si="9"/>
        <v>979.72695369742121</v>
      </c>
      <c r="W43" s="24">
        <f t="shared" si="9"/>
        <v>1033.0857494143038</v>
      </c>
      <c r="X43" s="24">
        <f t="shared" si="9"/>
        <v>885.26859655642158</v>
      </c>
      <c r="Y43" s="24">
        <f t="shared" si="9"/>
        <v>821.85089302540018</v>
      </c>
      <c r="Z43" s="24">
        <f t="shared" si="9"/>
        <v>777.53683532659795</v>
      </c>
      <c r="AA43" s="24">
        <f t="shared" si="9"/>
        <v>750.6259664365017</v>
      </c>
      <c r="AB43" s="24">
        <f t="shared" si="9"/>
        <v>668.07513692500504</v>
      </c>
      <c r="AC43" s="24">
        <f t="shared" si="9"/>
        <v>603.01629054543434</v>
      </c>
      <c r="AD43" s="24">
        <f t="shared" si="9"/>
        <v>574.69772220886853</v>
      </c>
      <c r="AE43" s="24">
        <f t="shared" si="9"/>
        <v>594.87445371419778</v>
      </c>
      <c r="AF43" s="24">
        <f t="shared" si="9"/>
        <v>625.31471608080869</v>
      </c>
      <c r="AG43" s="24">
        <f t="shared" si="9"/>
        <v>674.14764508216376</v>
      </c>
      <c r="AH43" s="24">
        <f t="shared" si="9"/>
        <v>688.8871905633406</v>
      </c>
      <c r="AI43" s="24">
        <f t="shared" si="9"/>
        <v>676.39180523340872</v>
      </c>
      <c r="AJ43" s="24">
        <f t="shared" si="9"/>
        <v>672.62161265261409</v>
      </c>
    </row>
    <row r="44" spans="1:36">
      <c r="A44" s="37"/>
      <c r="D44" t="str">
        <f>D25</f>
        <v>Waste</v>
      </c>
      <c r="E44" s="24">
        <f t="shared" ref="E44:AJ44" si="10">E25</f>
        <v>1709.2379654880629</v>
      </c>
      <c r="F44" s="24">
        <f t="shared" si="10"/>
        <v>1799.7259717319239</v>
      </c>
      <c r="G44" s="24">
        <f t="shared" si="10"/>
        <v>1872.6110167758231</v>
      </c>
      <c r="H44" s="24">
        <f t="shared" si="10"/>
        <v>1928.6353960838105</v>
      </c>
      <c r="I44" s="24">
        <f t="shared" si="10"/>
        <v>1978.8855789392078</v>
      </c>
      <c r="J44" s="24">
        <f t="shared" si="10"/>
        <v>2019.7605435458227</v>
      </c>
      <c r="K44" s="24">
        <f t="shared" si="10"/>
        <v>1884.4631560740493</v>
      </c>
      <c r="L44" s="24">
        <f t="shared" si="10"/>
        <v>1577.0810241243619</v>
      </c>
      <c r="M44" s="24">
        <f t="shared" si="10"/>
        <v>1626.6955525074791</v>
      </c>
      <c r="N44" s="24">
        <f t="shared" si="10"/>
        <v>1630.8620386411062</v>
      </c>
      <c r="O44" s="24">
        <f t="shared" si="10"/>
        <v>1643.3846087690038</v>
      </c>
      <c r="P44" s="24">
        <f t="shared" si="10"/>
        <v>1766.9683856870126</v>
      </c>
      <c r="Q44" s="24">
        <f t="shared" si="10"/>
        <v>1880.9796934493622</v>
      </c>
      <c r="R44" s="24">
        <f t="shared" si="10"/>
        <v>1935.8855277009468</v>
      </c>
      <c r="S44" s="24">
        <f t="shared" si="10"/>
        <v>1650.0167494387813</v>
      </c>
      <c r="T44" s="24">
        <f t="shared" si="10"/>
        <v>1442.3235218972038</v>
      </c>
      <c r="U44" s="24">
        <f t="shared" si="10"/>
        <v>1473.0439871390179</v>
      </c>
      <c r="V44" s="24">
        <f t="shared" si="10"/>
        <v>943.25664813417336</v>
      </c>
      <c r="W44" s="24">
        <f t="shared" si="10"/>
        <v>778.74906536313551</v>
      </c>
      <c r="X44" s="24">
        <f t="shared" si="10"/>
        <v>580.61296980542329</v>
      </c>
      <c r="Y44" s="24">
        <f t="shared" si="10"/>
        <v>564.23841869714192</v>
      </c>
      <c r="Z44" s="24">
        <f t="shared" si="10"/>
        <v>660.89511165463887</v>
      </c>
      <c r="AA44" s="24">
        <f t="shared" si="10"/>
        <v>572.03286961895321</v>
      </c>
      <c r="AB44" s="24">
        <f t="shared" si="10"/>
        <v>745.8747070875429</v>
      </c>
      <c r="AC44" s="24">
        <f t="shared" si="10"/>
        <v>953.39860654318431</v>
      </c>
      <c r="AD44" s="24">
        <f t="shared" si="10"/>
        <v>1042.0533745945791</v>
      </c>
      <c r="AE44" s="24">
        <f t="shared" si="10"/>
        <v>1052.2119030036172</v>
      </c>
      <c r="AF44" s="24">
        <f t="shared" si="10"/>
        <v>1027.0004506462546</v>
      </c>
      <c r="AG44" s="24">
        <f t="shared" si="10"/>
        <v>995.14320142822362</v>
      </c>
      <c r="AH44" s="24">
        <f t="shared" si="10"/>
        <v>975.66886101645377</v>
      </c>
      <c r="AI44" s="24">
        <f t="shared" si="10"/>
        <v>972.79243708733839</v>
      </c>
      <c r="AJ44" s="24">
        <f t="shared" si="10"/>
        <v>943.36155003271801</v>
      </c>
    </row>
    <row r="45" spans="1:36">
      <c r="A45" s="37"/>
      <c r="D45" t="s">
        <v>627</v>
      </c>
      <c r="E45" s="11">
        <f>E30</f>
        <v>6009.4426479479525</v>
      </c>
      <c r="F45" s="11">
        <f t="shared" ref="F45:AJ45" si="11">F30</f>
        <v>5813.8890871974863</v>
      </c>
      <c r="G45" s="11">
        <f t="shared" si="11"/>
        <v>5568.4712640716152</v>
      </c>
      <c r="H45" s="11">
        <f t="shared" si="11"/>
        <v>5671.8752659448901</v>
      </c>
      <c r="I45" s="11">
        <f t="shared" si="11"/>
        <v>5738.7488783594736</v>
      </c>
      <c r="J45" s="11">
        <f t="shared" si="11"/>
        <v>6702.1736928703676</v>
      </c>
      <c r="K45" s="11">
        <f t="shared" si="11"/>
        <v>6355.776523499605</v>
      </c>
      <c r="L45" s="11">
        <f t="shared" si="11"/>
        <v>5821.9247695671738</v>
      </c>
      <c r="M45" s="11">
        <f t="shared" si="11"/>
        <v>5632.4738458364664</v>
      </c>
      <c r="N45" s="11">
        <f t="shared" si="11"/>
        <v>5724.0266040133638</v>
      </c>
      <c r="O45" s="11">
        <f t="shared" si="11"/>
        <v>7325.6392800768717</v>
      </c>
      <c r="P45" s="11">
        <f t="shared" si="11"/>
        <v>8417.8434186271897</v>
      </c>
      <c r="Q45" s="11">
        <f t="shared" si="11"/>
        <v>8300.0852417469014</v>
      </c>
      <c r="R45" s="11">
        <f t="shared" si="11"/>
        <v>8773.8565239499967</v>
      </c>
      <c r="S45" s="11">
        <f t="shared" si="11"/>
        <v>7238.4029595180964</v>
      </c>
      <c r="T45" s="11">
        <f t="shared" si="11"/>
        <v>7691.0130672327605</v>
      </c>
      <c r="U45" s="11">
        <f t="shared" si="11"/>
        <v>7614.8771907754553</v>
      </c>
      <c r="V45" s="11">
        <f t="shared" si="11"/>
        <v>6559.4256667599766</v>
      </c>
      <c r="W45" s="11">
        <f t="shared" si="11"/>
        <v>6111.1132905463464</v>
      </c>
      <c r="X45" s="11">
        <f t="shared" si="11"/>
        <v>5556.7573032075406</v>
      </c>
      <c r="Y45" s="11">
        <f t="shared" si="11"/>
        <v>7055.7907577496171</v>
      </c>
      <c r="Z45" s="11">
        <f t="shared" si="11"/>
        <v>6176.5200449922604</v>
      </c>
      <c r="AA45" s="11">
        <f t="shared" si="11"/>
        <v>5486.6285703916847</v>
      </c>
      <c r="AB45" s="11">
        <f t="shared" si="11"/>
        <v>6289.6658349611353</v>
      </c>
      <c r="AC45" s="11">
        <f t="shared" si="11"/>
        <v>5826.9422770836527</v>
      </c>
      <c r="AD45" s="11">
        <f t="shared" si="11"/>
        <v>6259.4087806612579</v>
      </c>
      <c r="AE45" s="11">
        <f t="shared" si="11"/>
        <v>5036.4653877591791</v>
      </c>
      <c r="AF45" s="11">
        <f t="shared" si="11"/>
        <v>7438.8596610158074</v>
      </c>
      <c r="AG45" s="11">
        <f t="shared" si="11"/>
        <v>6263.9843155676717</v>
      </c>
      <c r="AH45" s="11">
        <f t="shared" si="11"/>
        <v>6657.0676999370398</v>
      </c>
      <c r="AI45" s="11">
        <f t="shared" si="11"/>
        <v>7042.4500858212159</v>
      </c>
      <c r="AJ45" s="11">
        <f t="shared" si="11"/>
        <v>7338.2512672665198</v>
      </c>
    </row>
    <row r="46" spans="1:36" s="59" customFormat="1" ht="15" thickBot="1">
      <c r="A46" s="38"/>
      <c r="C46" s="71"/>
    </row>
  </sheetData>
  <mergeCells count="3">
    <mergeCell ref="C22:C31"/>
    <mergeCell ref="B22:B31"/>
    <mergeCell ref="A22:A31"/>
  </mergeCells>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35</vt:i4>
      </vt:variant>
    </vt:vector>
  </HeadingPairs>
  <TitlesOfParts>
    <vt:vector size="35" baseType="lpstr">
      <vt:lpstr>read me</vt:lpstr>
      <vt:lpstr>parameter</vt:lpstr>
      <vt:lpstr>parameter Bel</vt:lpstr>
      <vt:lpstr>parameter Bul</vt:lpstr>
      <vt:lpstr>parameter Cze</vt:lpstr>
      <vt:lpstr>parameter Den</vt:lpstr>
      <vt:lpstr>parameter Ger</vt:lpstr>
      <vt:lpstr>parameter Est</vt:lpstr>
      <vt:lpstr>parameter Ire</vt:lpstr>
      <vt:lpstr>parameter Gre</vt:lpstr>
      <vt:lpstr>parameter Spa</vt:lpstr>
      <vt:lpstr>parameter Fra</vt:lpstr>
      <vt:lpstr>parameter Cro</vt:lpstr>
      <vt:lpstr>parameter Ita</vt:lpstr>
      <vt:lpstr>parameter Cyp</vt:lpstr>
      <vt:lpstr>parameter Lat</vt:lpstr>
      <vt:lpstr>parameter Lit</vt:lpstr>
      <vt:lpstr>parameter Lux</vt:lpstr>
      <vt:lpstr>parameter Hun</vt:lpstr>
      <vt:lpstr>parameter Mal</vt:lpstr>
      <vt:lpstr>parameter Net</vt:lpstr>
      <vt:lpstr>parameter Aus</vt:lpstr>
      <vt:lpstr>parameter Pol</vt:lpstr>
      <vt:lpstr>parameter Por</vt:lpstr>
      <vt:lpstr>parameter Rom</vt:lpstr>
      <vt:lpstr>parameter Slo</vt:lpstr>
      <vt:lpstr>parameter Slk</vt:lpstr>
      <vt:lpstr>parameter Fin</vt:lpstr>
      <vt:lpstr>parameter Swe</vt:lpstr>
      <vt:lpstr>policy</vt:lpstr>
      <vt:lpstr>histEU</vt:lpstr>
      <vt:lpstr>Ine</vt:lpstr>
      <vt:lpstr>Cap</vt:lpstr>
      <vt:lpstr>Dec</vt:lpstr>
      <vt:lpstr>pulse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Ilaria Perissi</dc:creator>
  <cp:lastModifiedBy>Perissi, Ilaria</cp:lastModifiedBy>
  <dcterms:created xsi:type="dcterms:W3CDTF">2022-06-07T10:03:13Z</dcterms:created>
  <dcterms:modified xsi:type="dcterms:W3CDTF">2024-02-15T08:48:02Z</dcterms:modified>
</cp:coreProperties>
</file>