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160" windowHeight="6105" activeTab="2"/>
  </bookViews>
  <sheets>
    <sheet name="v1 Main" sheetId="1" r:id="rId1"/>
    <sheet name="R&amp;DInvestment" sheetId="2" r:id="rId2"/>
    <sheet name="Control1" sheetId="3" r:id="rId3"/>
    <sheet name="v2 Main" sheetId="4" r:id="rId4"/>
    <sheet name="S-Group AAGR" sheetId="5" r:id="rId5"/>
    <sheet name="Control2" sheetId="6" r:id="rId6"/>
    <sheet name="CutandPaste1" sheetId="7" r:id="rId7"/>
    <sheet name="CutandPaste2" sheetId="8" r:id="rId8"/>
  </sheets>
  <definedNames>
    <definedName name="AffectionShift" localSheetId="3">'v2 Main'!$B$5</definedName>
    <definedName name="AffectionShift">'v1 Main'!$B$6</definedName>
    <definedName name="AGroupAAGR" localSheetId="3">'v2 Main'!$B$1</definedName>
    <definedName name="AGroupAAGR">'v1 Main'!$B$1</definedName>
    <definedName name="AvgProductAge" localSheetId="3">'v2 Main'!$B$4</definedName>
    <definedName name="AvgProductAge">'v1 Main'!$B$5</definedName>
    <definedName name="AvgRDTime" localSheetId="3">'v2 Main'!$B$3</definedName>
    <definedName name="AvgRDTime">'v1 Main'!$B$4</definedName>
    <definedName name="Base">'Control2'!#REF!</definedName>
    <definedName name="BaseCase" localSheetId="5">'Control2'!#REF!</definedName>
    <definedName name="BaseCase">'Control1'!#REF!</definedName>
    <definedName name="BaseRevenue">'v1 Main'!$B$59</definedName>
    <definedName name="BGroupAAGR" localSheetId="3">'v2 Main'!#REF!</definedName>
    <definedName name="BGroupAAGR">'v1 Main'!$B$2</definedName>
    <definedName name="Foresight">'v2 Main'!$B$8</definedName>
    <definedName name="Policy" localSheetId="3">'v2 Main'!$B$50</definedName>
    <definedName name="Policy">'v1 Main'!$B$54</definedName>
    <definedName name="ProductsPerRD" localSheetId="3">'v2 Main'!$B$2</definedName>
    <definedName name="ProductsPerRD">'v1 Main'!$B$3</definedName>
    <definedName name="v2BaseRevenue">'v2 Main'!$B$55</definedName>
  </definedNames>
  <calcPr fullCalcOnLoad="1"/>
</workbook>
</file>

<file path=xl/sharedStrings.xml><?xml version="1.0" encoding="utf-8"?>
<sst xmlns="http://schemas.openxmlformats.org/spreadsheetml/2006/main" count="161" uniqueCount="96">
  <si>
    <t>Quarters</t>
  </si>
  <si>
    <t>Affection for A-Group Market</t>
  </si>
  <si>
    <t>R&amp;D as a % of Sales</t>
  </si>
  <si>
    <t>Equation</t>
  </si>
  <si>
    <t>R&amp;D=(7%/50%)*Affection</t>
  </si>
  <si>
    <t>Average R&amp;D Time</t>
  </si>
  <si>
    <t>Years</t>
  </si>
  <si>
    <t>Average Product Age</t>
  </si>
  <si>
    <t>Products per R&amp;D % per year</t>
  </si>
  <si>
    <t>Favorite Segment</t>
  </si>
  <si>
    <t>Increase in Affection to Favorite Segment</t>
  </si>
  <si>
    <t>Output Variables</t>
  </si>
  <si>
    <t>Total Revenue</t>
  </si>
  <si>
    <t>Policy #1: By Larger Revenue</t>
  </si>
  <si>
    <t>Affection Shift</t>
  </si>
  <si>
    <t>Policy #2: By Larger Market</t>
  </si>
  <si>
    <t>Which Policy to Use</t>
  </si>
  <si>
    <t>Policy #3: By Higher Growth</t>
  </si>
  <si>
    <t>Policy #4: Stick with 50/50</t>
  </si>
  <si>
    <t>Policy</t>
  </si>
  <si>
    <t>Policy #5: Largest in 3 years</t>
  </si>
  <si>
    <t>Total Marketsize</t>
  </si>
  <si>
    <t>Total MarketAAGR</t>
  </si>
  <si>
    <t>Our AAGR</t>
  </si>
  <si>
    <t>Base Case</t>
  </si>
  <si>
    <t>Qtrs&gt;Market V</t>
  </si>
  <si>
    <t>Beat Market?</t>
  </si>
  <si>
    <t>L-Group Growth Rate</t>
  </si>
  <si>
    <t>S-Group Growth Rate</t>
  </si>
  <si>
    <t>Initial L-Group Marketsize</t>
  </si>
  <si>
    <t>L-Group Products</t>
  </si>
  <si>
    <t>Affection for L-Group Market</t>
  </si>
  <si>
    <t>R&amp;D as a % of sales for L-Group Market</t>
  </si>
  <si>
    <t>Building L-Group Products</t>
  </si>
  <si>
    <t>Releasing L-Group Products</t>
  </si>
  <si>
    <t>L-Group Products WIP</t>
  </si>
  <si>
    <t>Aging L-Group Products</t>
  </si>
  <si>
    <t>Released L-Group Products</t>
  </si>
  <si>
    <t>L-Group Market</t>
  </si>
  <si>
    <t>L-Group Marketsize</t>
  </si>
  <si>
    <t>L-Group Marketshare</t>
  </si>
  <si>
    <t>Change to L-Group Affection</t>
  </si>
  <si>
    <t>L-Group Revenue</t>
  </si>
  <si>
    <t>Initial S-Group Marketsize</t>
  </si>
  <si>
    <t>S-Group Products</t>
  </si>
  <si>
    <t>Affection for S-Group Market</t>
  </si>
  <si>
    <t>R&amp;D as a % of sales for S-Group Market</t>
  </si>
  <si>
    <t>Building S-Group Products</t>
  </si>
  <si>
    <t>Releasing S-Group Products</t>
  </si>
  <si>
    <t>S-Group Products WIP</t>
  </si>
  <si>
    <t>Aging S-Group Products</t>
  </si>
  <si>
    <t>Released S-Group Products</t>
  </si>
  <si>
    <t>S-Group Market</t>
  </si>
  <si>
    <t>S-Group Marketsize</t>
  </si>
  <si>
    <t>S-Group Marketshare</t>
  </si>
  <si>
    <t>S-Group Revenue</t>
  </si>
  <si>
    <t>per year</t>
  </si>
  <si>
    <t>Qtrs &gt; Market AAGR</t>
  </si>
  <si>
    <t>Foresight</t>
  </si>
  <si>
    <t>years</t>
  </si>
  <si>
    <t>0-100</t>
  </si>
  <si>
    <t>100-200</t>
  </si>
  <si>
    <t>200-300</t>
  </si>
  <si>
    <t>500+</t>
  </si>
  <si>
    <t>300-500</t>
  </si>
  <si>
    <t>Size</t>
  </si>
  <si>
    <t>AAGR</t>
  </si>
  <si>
    <t>S-Group Market AAGR</t>
  </si>
  <si>
    <t>Time Horizon</t>
  </si>
  <si>
    <t>Improvement %</t>
  </si>
  <si>
    <t>Affection Rate</t>
  </si>
  <si>
    <t>R&amp;D Timeframe</t>
  </si>
  <si>
    <t>Policy #1</t>
  </si>
  <si>
    <t xml:space="preserve">Policy  </t>
  </si>
  <si>
    <t>Incremental Revenue</t>
  </si>
  <si>
    <t>AIR</t>
  </si>
  <si>
    <t>1-Most Revenue</t>
  </si>
  <si>
    <t>2-Largest Market</t>
  </si>
  <si>
    <t>3-Highest Growth</t>
  </si>
  <si>
    <t>4-Invest in both</t>
  </si>
  <si>
    <t>5-Largest in 3yrs</t>
  </si>
  <si>
    <t>Accumulated Incremental Revenue</t>
  </si>
  <si>
    <t>Affection Rate Speed</t>
  </si>
  <si>
    <t>Change on Control1 page</t>
  </si>
  <si>
    <t>Accumulated Incremental Revenue (AIR)</t>
  </si>
  <si>
    <t>AIR Improvement %</t>
  </si>
  <si>
    <t>Rough Targets</t>
  </si>
  <si>
    <t>AAGR=(-20%/400)*Size+25%</t>
  </si>
  <si>
    <t>Policy 5</t>
  </si>
  <si>
    <t>Comparison Table</t>
  </si>
  <si>
    <t>Policy 1</t>
  </si>
  <si>
    <t>Policy 2</t>
  </si>
  <si>
    <t>Policy 3</t>
  </si>
  <si>
    <t>Policy 4</t>
  </si>
  <si>
    <t xml:space="preserve">Figure 7.  Results from Policy 4 - Don't favor either segment.  Keep it 50/50.  </t>
  </si>
  <si>
    <t xml:space="preserve">Figure 9.  Results from investing using Future Market Size with a 9 year time horizon.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</si>
</sst>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%"/>
    <numFmt numFmtId="170" formatCode="0.000%"/>
    <numFmt numFmtId="171" formatCode="0.0000"/>
  </numFmts>
  <fonts count="24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1.75"/>
      <name val="Arial"/>
      <family val="0"/>
    </font>
    <font>
      <sz val="16"/>
      <name val="Arial"/>
      <family val="2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167" fontId="0" fillId="0" borderId="0" xfId="15" applyNumberFormat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15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7" fontId="0" fillId="0" borderId="0" xfId="15" applyNumberFormat="1" applyFont="1" applyAlignment="1">
      <alignment/>
    </xf>
    <xf numFmtId="9" fontId="0" fillId="0" borderId="0" xfId="2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67" fontId="0" fillId="0" borderId="0" xfId="15" applyNumberFormat="1" applyAlignment="1">
      <alignment horizontal="center"/>
    </xf>
    <xf numFmtId="9" fontId="0" fillId="0" borderId="0" xfId="21" applyAlignment="1">
      <alignment horizontal="center"/>
    </xf>
    <xf numFmtId="167" fontId="0" fillId="0" borderId="0" xfId="15" applyNumberFormat="1" applyAlignment="1">
      <alignment wrapText="1"/>
    </xf>
    <xf numFmtId="167" fontId="0" fillId="0" borderId="0" xfId="15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 quotePrefix="1">
      <alignment/>
    </xf>
    <xf numFmtId="167" fontId="0" fillId="0" borderId="0" xfId="15" applyNumberFormat="1" applyFont="1" applyAlignment="1">
      <alignment/>
    </xf>
    <xf numFmtId="0" fontId="22" fillId="0" borderId="0" xfId="0" applyFont="1" applyAlignment="1">
      <alignment/>
    </xf>
    <xf numFmtId="0" fontId="0" fillId="2" borderId="0" xfId="0" applyFill="1" applyAlignment="1">
      <alignment/>
    </xf>
    <xf numFmtId="9" fontId="0" fillId="2" borderId="0" xfId="21" applyFill="1" applyAlignment="1">
      <alignment/>
    </xf>
    <xf numFmtId="167" fontId="0" fillId="2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R&amp;D Transfer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'R&amp;DInvestment'!$B$1</c:f>
              <c:strCache>
                <c:ptCount val="1"/>
                <c:pt idx="0">
                  <c:v>R&amp;D as a % of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'R&amp;DInvestment'!$A$2:$A$18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'R&amp;DInvestment'!$B$2:$B$18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Affection for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R&amp;D as a % of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Main'!$A$13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Main'!$B$13:$CD$13</c:f>
              <c:numCache>
                <c:ptCount val="81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0.5750000000000001</c:v>
                </c:pt>
                <c:pt idx="4">
                  <c:v>0.6000000000000001</c:v>
                </c:pt>
                <c:pt idx="5">
                  <c:v>0.6250000000000001</c:v>
                </c:pt>
                <c:pt idx="6">
                  <c:v>0.6500000000000001</c:v>
                </c:pt>
                <c:pt idx="7">
                  <c:v>0.6750000000000002</c:v>
                </c:pt>
                <c:pt idx="8">
                  <c:v>0.7000000000000002</c:v>
                </c:pt>
                <c:pt idx="9">
                  <c:v>0.7250000000000002</c:v>
                </c:pt>
                <c:pt idx="10">
                  <c:v>0.7500000000000002</c:v>
                </c:pt>
                <c:pt idx="11">
                  <c:v>0.7750000000000002</c:v>
                </c:pt>
                <c:pt idx="12">
                  <c:v>0.8000000000000003</c:v>
                </c:pt>
                <c:pt idx="13">
                  <c:v>0.8250000000000003</c:v>
                </c:pt>
                <c:pt idx="14">
                  <c:v>0.8500000000000003</c:v>
                </c:pt>
                <c:pt idx="15">
                  <c:v>0.8750000000000003</c:v>
                </c:pt>
                <c:pt idx="16">
                  <c:v>0.9000000000000004</c:v>
                </c:pt>
                <c:pt idx="17">
                  <c:v>0.9250000000000004</c:v>
                </c:pt>
                <c:pt idx="18">
                  <c:v>0.9500000000000004</c:v>
                </c:pt>
                <c:pt idx="19">
                  <c:v>0.9750000000000004</c:v>
                </c:pt>
                <c:pt idx="20">
                  <c:v>1</c:v>
                </c:pt>
                <c:pt idx="21">
                  <c:v>0.975</c:v>
                </c:pt>
                <c:pt idx="22">
                  <c:v>0.95</c:v>
                </c:pt>
                <c:pt idx="23">
                  <c:v>0.9249999999999999</c:v>
                </c:pt>
                <c:pt idx="24">
                  <c:v>0.8999999999999999</c:v>
                </c:pt>
                <c:pt idx="25">
                  <c:v>0.8749999999999999</c:v>
                </c:pt>
                <c:pt idx="26">
                  <c:v>0.8499999999999999</c:v>
                </c:pt>
                <c:pt idx="27">
                  <c:v>0.8249999999999998</c:v>
                </c:pt>
                <c:pt idx="28">
                  <c:v>0.7999999999999998</c:v>
                </c:pt>
                <c:pt idx="29">
                  <c:v>0.7749999999999998</c:v>
                </c:pt>
                <c:pt idx="30">
                  <c:v>0.7499999999999998</c:v>
                </c:pt>
                <c:pt idx="31">
                  <c:v>0.7249999999999998</c:v>
                </c:pt>
                <c:pt idx="32">
                  <c:v>0.6999999999999997</c:v>
                </c:pt>
                <c:pt idx="33">
                  <c:v>0.6749999999999997</c:v>
                </c:pt>
                <c:pt idx="34">
                  <c:v>0.6499999999999997</c:v>
                </c:pt>
                <c:pt idx="35">
                  <c:v>0.6249999999999997</c:v>
                </c:pt>
                <c:pt idx="36">
                  <c:v>0.5999999999999996</c:v>
                </c:pt>
                <c:pt idx="37">
                  <c:v>0.5749999999999996</c:v>
                </c:pt>
                <c:pt idx="38">
                  <c:v>0.5499999999999996</c:v>
                </c:pt>
                <c:pt idx="39">
                  <c:v>0.5249999999999996</c:v>
                </c:pt>
                <c:pt idx="40">
                  <c:v>0.49999999999999956</c:v>
                </c:pt>
                <c:pt idx="41">
                  <c:v>0.47499999999999953</c:v>
                </c:pt>
                <c:pt idx="42">
                  <c:v>0.4499999999999995</c:v>
                </c:pt>
                <c:pt idx="43">
                  <c:v>0.4249999999999995</c:v>
                </c:pt>
                <c:pt idx="44">
                  <c:v>0.39999999999999947</c:v>
                </c:pt>
                <c:pt idx="45">
                  <c:v>0.37499999999999944</c:v>
                </c:pt>
                <c:pt idx="46">
                  <c:v>0.3499999999999994</c:v>
                </c:pt>
                <c:pt idx="47">
                  <c:v>0.3249999999999994</c:v>
                </c:pt>
                <c:pt idx="48">
                  <c:v>0.2999999999999994</c:v>
                </c:pt>
                <c:pt idx="49">
                  <c:v>0.27499999999999936</c:v>
                </c:pt>
                <c:pt idx="50">
                  <c:v>0.24999999999999936</c:v>
                </c:pt>
                <c:pt idx="51">
                  <c:v>0.22499999999999937</c:v>
                </c:pt>
                <c:pt idx="52">
                  <c:v>0.19999999999999937</c:v>
                </c:pt>
                <c:pt idx="53">
                  <c:v>0.17499999999999938</c:v>
                </c:pt>
                <c:pt idx="54">
                  <c:v>0.14999999999999938</c:v>
                </c:pt>
                <c:pt idx="55">
                  <c:v>0.12499999999999939</c:v>
                </c:pt>
                <c:pt idx="56">
                  <c:v>0.0999999999999994</c:v>
                </c:pt>
                <c:pt idx="57">
                  <c:v>0.0749999999999994</c:v>
                </c:pt>
                <c:pt idx="58">
                  <c:v>0.0499999999999994</c:v>
                </c:pt>
                <c:pt idx="59">
                  <c:v>0.024999999999999398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Main'!$A$25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Main'!$B$25:$CD$25</c:f>
              <c:numCache>
                <c:ptCount val="81"/>
                <c:pt idx="1">
                  <c:v>0.475</c:v>
                </c:pt>
                <c:pt idx="2">
                  <c:v>0.44999999999999996</c:v>
                </c:pt>
                <c:pt idx="3">
                  <c:v>0.42499999999999993</c:v>
                </c:pt>
                <c:pt idx="4">
                  <c:v>0.3999999999999999</c:v>
                </c:pt>
                <c:pt idx="5">
                  <c:v>0.3749999999999999</c:v>
                </c:pt>
                <c:pt idx="6">
                  <c:v>0.34999999999999987</c:v>
                </c:pt>
                <c:pt idx="7">
                  <c:v>0.32499999999999984</c:v>
                </c:pt>
                <c:pt idx="8">
                  <c:v>0.2999999999999998</c:v>
                </c:pt>
                <c:pt idx="9">
                  <c:v>0.2749999999999998</c:v>
                </c:pt>
                <c:pt idx="10">
                  <c:v>0.24999999999999978</c:v>
                </c:pt>
                <c:pt idx="11">
                  <c:v>0.22499999999999976</c:v>
                </c:pt>
                <c:pt idx="12">
                  <c:v>0.19999999999999973</c:v>
                </c:pt>
                <c:pt idx="13">
                  <c:v>0.1749999999999997</c:v>
                </c:pt>
                <c:pt idx="14">
                  <c:v>0.1499999999999997</c:v>
                </c:pt>
                <c:pt idx="15">
                  <c:v>0.12499999999999967</c:v>
                </c:pt>
                <c:pt idx="16">
                  <c:v>0.09999999999999964</c:v>
                </c:pt>
                <c:pt idx="17">
                  <c:v>0.07499999999999962</c:v>
                </c:pt>
                <c:pt idx="18">
                  <c:v>0.0499999999999996</c:v>
                </c:pt>
                <c:pt idx="19">
                  <c:v>0.024999999999999578</c:v>
                </c:pt>
                <c:pt idx="20">
                  <c:v>0</c:v>
                </c:pt>
                <c:pt idx="21">
                  <c:v>0.025000000000000022</c:v>
                </c:pt>
                <c:pt idx="22">
                  <c:v>0.050000000000000044</c:v>
                </c:pt>
                <c:pt idx="23">
                  <c:v>0.07500000000000007</c:v>
                </c:pt>
                <c:pt idx="24">
                  <c:v>0.10000000000000009</c:v>
                </c:pt>
                <c:pt idx="25">
                  <c:v>0.1250000000000001</c:v>
                </c:pt>
                <c:pt idx="26">
                  <c:v>0.15000000000000013</c:v>
                </c:pt>
                <c:pt idx="27">
                  <c:v>0.17500000000000016</c:v>
                </c:pt>
                <c:pt idx="28">
                  <c:v>0.20000000000000018</c:v>
                </c:pt>
                <c:pt idx="29">
                  <c:v>0.2250000000000002</c:v>
                </c:pt>
                <c:pt idx="30">
                  <c:v>0.2500000000000002</c:v>
                </c:pt>
                <c:pt idx="31">
                  <c:v>0.27500000000000024</c:v>
                </c:pt>
                <c:pt idx="32">
                  <c:v>0.30000000000000027</c:v>
                </c:pt>
                <c:pt idx="33">
                  <c:v>0.3250000000000003</c:v>
                </c:pt>
                <c:pt idx="34">
                  <c:v>0.3500000000000003</c:v>
                </c:pt>
                <c:pt idx="35">
                  <c:v>0.37500000000000033</c:v>
                </c:pt>
                <c:pt idx="36">
                  <c:v>0.40000000000000036</c:v>
                </c:pt>
                <c:pt idx="37">
                  <c:v>0.4250000000000004</c:v>
                </c:pt>
                <c:pt idx="38">
                  <c:v>0.4500000000000004</c:v>
                </c:pt>
                <c:pt idx="39">
                  <c:v>0.4750000000000004</c:v>
                </c:pt>
                <c:pt idx="40">
                  <c:v>0.5000000000000004</c:v>
                </c:pt>
                <c:pt idx="41">
                  <c:v>0.5250000000000005</c:v>
                </c:pt>
                <c:pt idx="42">
                  <c:v>0.5500000000000005</c:v>
                </c:pt>
                <c:pt idx="43">
                  <c:v>0.5750000000000005</c:v>
                </c:pt>
                <c:pt idx="44">
                  <c:v>0.6000000000000005</c:v>
                </c:pt>
                <c:pt idx="45">
                  <c:v>0.6250000000000006</c:v>
                </c:pt>
                <c:pt idx="46">
                  <c:v>0.6500000000000006</c:v>
                </c:pt>
                <c:pt idx="47">
                  <c:v>0.6750000000000006</c:v>
                </c:pt>
                <c:pt idx="48">
                  <c:v>0.7000000000000006</c:v>
                </c:pt>
                <c:pt idx="49">
                  <c:v>0.7250000000000006</c:v>
                </c:pt>
                <c:pt idx="50">
                  <c:v>0.7500000000000007</c:v>
                </c:pt>
                <c:pt idx="51">
                  <c:v>0.7750000000000006</c:v>
                </c:pt>
                <c:pt idx="52">
                  <c:v>0.8000000000000006</c:v>
                </c:pt>
                <c:pt idx="53">
                  <c:v>0.8250000000000006</c:v>
                </c:pt>
                <c:pt idx="54">
                  <c:v>0.8500000000000006</c:v>
                </c:pt>
                <c:pt idx="55">
                  <c:v>0.8750000000000007</c:v>
                </c:pt>
                <c:pt idx="56">
                  <c:v>0.9000000000000006</c:v>
                </c:pt>
                <c:pt idx="57">
                  <c:v>0.9250000000000006</c:v>
                </c:pt>
                <c:pt idx="58">
                  <c:v>0.9500000000000006</c:v>
                </c:pt>
                <c:pt idx="59">
                  <c:v>0.9750000000000006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89826"/>
        <c:crosses val="autoZero"/>
        <c:auto val="1"/>
        <c:lblOffset val="100"/>
        <c:noMultiLvlLbl val="0"/>
      </c:catAx>
      <c:valAx>
        <c:axId val="214898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Market 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Main'!$A$37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Main'!$B$37:$CD$37</c:f>
              <c:numCache>
                <c:ptCount val="81"/>
                <c:pt idx="1">
                  <c:v>0.25</c:v>
                </c:pt>
                <c:pt idx="2">
                  <c:v>0.250734375</c:v>
                </c:pt>
                <c:pt idx="3">
                  <c:v>0.252183984375</c:v>
                </c:pt>
                <c:pt idx="4">
                  <c:v>0.25432844726562504</c:v>
                </c:pt>
                <c:pt idx="5">
                  <c:v>0.2571464792480469</c:v>
                </c:pt>
                <c:pt idx="6">
                  <c:v>0.26061617783813484</c:v>
                </c:pt>
                <c:pt idx="7">
                  <c:v>0.26471526367965703</c:v>
                </c:pt>
                <c:pt idx="8">
                  <c:v>0.2694212833874245</c:v>
                </c:pt>
                <c:pt idx="9">
                  <c:v>0.2747117792483348</c:v>
                </c:pt>
                <c:pt idx="10">
                  <c:v>0.2805644303124144</c:v>
                </c:pt>
                <c:pt idx="11">
                  <c:v>0.28695716881997796</c:v>
                </c:pt>
                <c:pt idx="12">
                  <c:v>0.29386827539926536</c:v>
                </c:pt>
                <c:pt idx="13">
                  <c:v>0.3012764560220526</c:v>
                </c:pt>
                <c:pt idx="14">
                  <c:v>0.3091609033146066</c:v>
                </c:pt>
                <c:pt idx="15">
                  <c:v>0.3175013444808259</c:v>
                </c:pt>
                <c:pt idx="16">
                  <c:v>0.3262780777972405</c:v>
                </c:pt>
                <c:pt idx="17">
                  <c:v>0.3354719993802774</c:v>
                </c:pt>
                <c:pt idx="18">
                  <c:v>0.3450646217000501</c:v>
                </c:pt>
                <c:pt idx="19">
                  <c:v>0.3550380851177358</c:v>
                </c:pt>
                <c:pt idx="20">
                  <c:v>0.36537516355170124</c:v>
                </c:pt>
                <c:pt idx="21">
                  <c:v>0.37605926522773686</c:v>
                </c:pt>
                <c:pt idx="22">
                  <c:v>0.3868556793382681</c:v>
                </c:pt>
                <c:pt idx="23">
                  <c:v>0.397568600571783</c:v>
                </c:pt>
                <c:pt idx="24">
                  <c:v>0.4080357875935686</c:v>
                </c:pt>
                <c:pt idx="25">
                  <c:v>0.4181239131329681</c:v>
                </c:pt>
                <c:pt idx="26">
                  <c:v>0.4277245180305129</c:v>
                </c:pt>
                <c:pt idx="27">
                  <c:v>0.43675049261390625</c:v>
                </c:pt>
                <c:pt idx="28">
                  <c:v>0.44513301840751507</c:v>
                </c:pt>
                <c:pt idx="29">
                  <c:v>0.45281891160840554</c:v>
                </c:pt>
                <c:pt idx="30">
                  <c:v>0.4597683171340931</c:v>
                </c:pt>
                <c:pt idx="31">
                  <c:v>0.4659527084952328</c:v>
                </c:pt>
                <c:pt idx="32">
                  <c:v>0.471353154386085</c:v>
                </c:pt>
                <c:pt idx="33">
                  <c:v>0.4759588178179428</c:v>
                </c:pt>
                <c:pt idx="34">
                  <c:v>0.4797656579343126</c:v>
                </c:pt>
                <c:pt idx="35">
                  <c:v>0.4827753084189554</c:v>
                </c:pt>
                <c:pt idx="36">
                  <c:v>0.4849941097066963</c:v>
                </c:pt>
                <c:pt idx="37">
                  <c:v>0.4864322750914641</c:v>
                </c:pt>
                <c:pt idx="38">
                  <c:v>0.48710317334823067</c:v>
                </c:pt>
                <c:pt idx="39">
                  <c:v>0.4870227126907414</c:v>
                </c:pt>
                <c:pt idx="40">
                  <c:v>0.48620881281488637</c:v>
                </c:pt>
                <c:pt idx="41">
                  <c:v>0.48468095346298873</c:v>
                </c:pt>
                <c:pt idx="42">
                  <c:v>0.4824597894175803</c:v>
                </c:pt>
                <c:pt idx="43">
                  <c:v>0.47956682312097454</c:v>
                </c:pt>
                <c:pt idx="44">
                  <c:v>0.47602412724241494</c:v>
                </c:pt>
                <c:pt idx="45">
                  <c:v>0.47185411049809717</c:v>
                </c:pt>
                <c:pt idx="46">
                  <c:v>0.46707932088876986</c:v>
                </c:pt>
                <c:pt idx="47">
                  <c:v>0.4617222812704618</c:v>
                </c:pt>
                <c:pt idx="48">
                  <c:v>0.4558053528298028</c:v>
                </c:pt>
                <c:pt idx="49">
                  <c:v>0.4493506226083187</c:v>
                </c:pt>
                <c:pt idx="50">
                  <c:v>0.44237981172040813</c:v>
                </c:pt>
                <c:pt idx="51">
                  <c:v>0.4349142013465799</c:v>
                </c:pt>
                <c:pt idx="52">
                  <c:v>0.426974573964919</c:v>
                </c:pt>
                <c:pt idx="53">
                  <c:v>0.4185811676166326</c:v>
                </c:pt>
                <c:pt idx="54">
                  <c:v>0.40975364129201564</c:v>
                </c:pt>
                <c:pt idx="55">
                  <c:v>0.40051104977660273</c:v>
                </c:pt>
                <c:pt idx="56">
                  <c:v>0.3908718265183119</c:v>
                </c:pt>
                <c:pt idx="57">
                  <c:v>0.38085377326911823</c:v>
                </c:pt>
                <c:pt idx="58">
                  <c:v>0.37047405542279405</c:v>
                </c:pt>
                <c:pt idx="59">
                  <c:v>0.35974920211664463</c:v>
                </c:pt>
                <c:pt idx="60">
                  <c:v>0.34869511029267886</c:v>
                </c:pt>
                <c:pt idx="61">
                  <c:v>0.337327052024678</c:v>
                </c:pt>
                <c:pt idx="62">
                  <c:v>0.32576905951424806</c:v>
                </c:pt>
                <c:pt idx="63">
                  <c:v>0.3141254216179892</c:v>
                </c:pt>
                <c:pt idx="64">
                  <c:v>0.3024833637316115</c:v>
                </c:pt>
                <c:pt idx="65">
                  <c:v>0.29091538209023754</c:v>
                </c:pt>
                <c:pt idx="66">
                  <c:v>0.2794812762127814</c:v>
                </c:pt>
                <c:pt idx="67">
                  <c:v>0.2682299177258161</c:v>
                </c:pt>
                <c:pt idx="68">
                  <c:v>0.2572007889977399</c:v>
                </c:pt>
                <c:pt idx="69">
                  <c:v>0.24642532081129065</c:v>
                </c:pt>
                <c:pt idx="70">
                  <c:v>0.23592805462623415</c:v>
                </c:pt>
                <c:pt idx="71">
                  <c:v>0.22572765176849197</c:v>
                </c:pt>
                <c:pt idx="72">
                  <c:v>0.21583776906944066</c:v>
                </c:pt>
                <c:pt idx="73">
                  <c:v>0.2062678180191703</c:v>
                </c:pt>
                <c:pt idx="74">
                  <c:v>0.19702362234601323</c:v>
                </c:pt>
                <c:pt idx="75">
                  <c:v>0.18810798705303886</c:v>
                </c:pt>
                <c:pt idx="76">
                  <c:v>0.1795211902966724</c:v>
                </c:pt>
                <c:pt idx="77">
                  <c:v>0.17126140805358858</c:v>
                </c:pt>
                <c:pt idx="78">
                  <c:v>0.16332508026369022</c:v>
                </c:pt>
                <c:pt idx="79">
                  <c:v>0.15570722603668916</c:v>
                </c:pt>
                <c:pt idx="80">
                  <c:v>0.1484017145477652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Main'!$A$42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Main'!$B$42:$CD$42</c:f>
              <c:numCache>
                <c:ptCount val="81"/>
                <c:pt idx="1">
                  <c:v>0.25</c:v>
                </c:pt>
                <c:pt idx="2">
                  <c:v>0.250515625</c:v>
                </c:pt>
                <c:pt idx="3">
                  <c:v>0.251347265625</c:v>
                </c:pt>
                <c:pt idx="4">
                  <c:v>0.25232702148437497</c:v>
                </c:pt>
                <c:pt idx="5">
                  <c:v>0.25331439965820307</c:v>
                </c:pt>
                <c:pt idx="6">
                  <c:v>0.25419256776733395</c:v>
                </c:pt>
                <c:pt idx="7">
                  <c:v>0.25486509145950315</c:v>
                </c:pt>
                <c:pt idx="8">
                  <c:v>0.2552530949569969</c:v>
                </c:pt>
                <c:pt idx="9">
                  <c:v>0.2552927910208074</c:v>
                </c:pt>
                <c:pt idx="10">
                  <c:v>0.2549333334299697</c:v>
                </c:pt>
                <c:pt idx="11">
                  <c:v>0.25413495097364863</c:v>
                </c:pt>
                <c:pt idx="12">
                  <c:v>0.25286732711324644</c:v>
                </c:pt>
                <c:pt idx="13">
                  <c:v>0.25110819398482936</c:v>
                </c:pt>
                <c:pt idx="14">
                  <c:v>0.2488421133594274</c:v>
                </c:pt>
                <c:pt idx="15">
                  <c:v>0.24605942063106565</c:v>
                </c:pt>
                <c:pt idx="16">
                  <c:v>0.24275531092167074</c:v>
                </c:pt>
                <c:pt idx="17">
                  <c:v>0.2389290490324758</c:v>
                </c:pt>
                <c:pt idx="18">
                  <c:v>0.23458328728062952</c:v>
                </c:pt>
                <c:pt idx="19">
                  <c:v>0.22972347727890338</c:v>
                </c:pt>
                <c:pt idx="20">
                  <c:v>0.22435736348197538</c:v>
                </c:pt>
                <c:pt idx="21">
                  <c:v>0.21849454786651662</c:v>
                </c:pt>
                <c:pt idx="22">
                  <c:v>0.2123648664620008</c:v>
                </c:pt>
                <c:pt idx="23">
                  <c:v>0.20616103837910957</c:v>
                </c:pt>
                <c:pt idx="24">
                  <c:v>0.20004372479533675</c:v>
                </c:pt>
                <c:pt idx="25">
                  <c:v>0.19414593459885476</c:v>
                </c:pt>
                <c:pt idx="26">
                  <c:v>0.18857685940678626</c:v>
                </c:pt>
                <c:pt idx="27">
                  <c:v>0.18342521028208691</c:v>
                </c:pt>
                <c:pt idx="28">
                  <c:v>0.17876211938291753</c:v>
                </c:pt>
                <c:pt idx="29">
                  <c:v>0.17464366182683974</c:v>
                </c:pt>
                <c:pt idx="30">
                  <c:v>0.17111304609693234</c:v>
                </c:pt>
                <c:pt idx="31">
                  <c:v>0.168202515233341</c:v>
                </c:pt>
                <c:pt idx="32">
                  <c:v>0.16593499573277232</c:v>
                </c:pt>
                <c:pt idx="33">
                  <c:v>0.16432552642459478</c:v>
                </c:pt>
                <c:pt idx="34">
                  <c:v>0.16338249552201844</c:v>
                </c:pt>
                <c:pt idx="35">
                  <c:v>0.1631087104872393</c:v>
                </c:pt>
                <c:pt idx="36">
                  <c:v>0.16350232223653385</c:v>
                </c:pt>
                <c:pt idx="37">
                  <c:v>0.16455762248915662</c:v>
                </c:pt>
                <c:pt idx="38">
                  <c:v>0.16626573068359207</c:v>
                </c:pt>
                <c:pt idx="39">
                  <c:v>0.16861518480344412</c:v>
                </c:pt>
                <c:pt idx="40">
                  <c:v>0.1715924486355496</c:v>
                </c:pt>
                <c:pt idx="41">
                  <c:v>0.1751823463920151</c:v>
                </c:pt>
                <c:pt idx="42">
                  <c:v>0.17936843423712692</c:v>
                </c:pt>
                <c:pt idx="43">
                  <c:v>0.18413331704439406</c:v>
                </c:pt>
                <c:pt idx="44">
                  <c:v>0.1894589176464075</c:v>
                </c:pt>
                <c:pt idx="45">
                  <c:v>0.19532670491154108</c:v>
                </c:pt>
                <c:pt idx="46">
                  <c:v>0.20171788616998623</c:v>
                </c:pt>
                <c:pt idx="47">
                  <c:v>0.20861356880250637</c:v>
                </c:pt>
                <c:pt idx="48">
                  <c:v>0.21599489518577303</c:v>
                </c:pt>
                <c:pt idx="49">
                  <c:v>0.22384315464695242</c:v>
                </c:pt>
                <c:pt idx="50">
                  <c:v>0.23213987560751426</c:v>
                </c:pt>
                <c:pt idx="51">
                  <c:v>0.24086690068343442</c:v>
                </c:pt>
                <c:pt idx="52">
                  <c:v>0.25000644714852155</c:v>
                </c:pt>
                <c:pt idx="53">
                  <c:v>0.25954115485294693</c:v>
                </c:pt>
                <c:pt idx="54">
                  <c:v>0.26945412341441966</c:v>
                </c:pt>
                <c:pt idx="55">
                  <c:v>0.2797289402598037</c:v>
                </c:pt>
                <c:pt idx="56">
                  <c:v>0.2903497008859055</c:v>
                </c:pt>
                <c:pt idx="57">
                  <c:v>0.30130102252581564</c:v>
                </c:pt>
                <c:pt idx="58">
                  <c:v>0.3125680522482046</c:v>
                </c:pt>
                <c:pt idx="59">
                  <c:v>0.3241364703783892</c:v>
                </c:pt>
                <c:pt idx="60">
                  <c:v>0.3359924900092402</c:v>
                </c:pt>
                <c:pt idx="61">
                  <c:v>0.3481228532648274</c:v>
                </c:pt>
                <c:pt idx="62">
                  <c:v>0.36040544988812895</c:v>
                </c:pt>
                <c:pt idx="63">
                  <c:v>0.3727378242694476</c:v>
                </c:pt>
                <c:pt idx="64">
                  <c:v>0.38503449907223475</c:v>
                </c:pt>
                <c:pt idx="65">
                  <c:v>0.3972246443828501</c:v>
                </c:pt>
                <c:pt idx="66">
                  <c:v>0.4092500486449062</c:v>
                </c:pt>
                <c:pt idx="67">
                  <c:v>0.4210633531337097</c:v>
                </c:pt>
                <c:pt idx="68">
                  <c:v>0.43262651653294193</c:v>
                </c:pt>
                <c:pt idx="69">
                  <c:v>0.4439094803802229</c:v>
                </c:pt>
                <c:pt idx="70">
                  <c:v>0.4548890098258987</c:v>
                </c:pt>
                <c:pt idx="71">
                  <c:v>0.4655476873662049</c:v>
                </c:pt>
                <c:pt idx="72">
                  <c:v>0.4758730400255456</c:v>
                </c:pt>
                <c:pt idx="73">
                  <c:v>0.48585678292346296</c:v>
                </c:pt>
                <c:pt idx="74">
                  <c:v>0.4954941643140851</c:v>
                </c:pt>
                <c:pt idx="75">
                  <c:v>0.5047833990680767</c:v>
                </c:pt>
                <c:pt idx="76">
                  <c:v>0.5137251792131567</c:v>
                </c:pt>
                <c:pt idx="77">
                  <c:v>0.5223222515886723</c:v>
                </c:pt>
                <c:pt idx="78">
                  <c:v>0.5305790539283904</c:v>
                </c:pt>
                <c:pt idx="79">
                  <c:v>0.5385014017862287</c:v>
                </c:pt>
                <c:pt idx="80">
                  <c:v>0.5460962196818928</c:v>
                </c:pt>
              </c:numCache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919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Quarterly Market Sizes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Main'!$A$36</c:f>
              <c:strCache>
                <c:ptCount val="1"/>
                <c:pt idx="0">
                  <c:v>L-Group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Main'!$B$36:$CD$36</c:f>
              <c:numCache>
                <c:ptCount val="8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  <c:pt idx="73">
                  <c:v>300</c:v>
                </c:pt>
                <c:pt idx="74">
                  <c:v>300</c:v>
                </c:pt>
                <c:pt idx="75">
                  <c:v>300</c:v>
                </c:pt>
                <c:pt idx="76">
                  <c:v>300</c:v>
                </c:pt>
                <c:pt idx="77">
                  <c:v>300</c:v>
                </c:pt>
                <c:pt idx="78">
                  <c:v>300</c:v>
                </c:pt>
                <c:pt idx="79">
                  <c:v>300</c:v>
                </c:pt>
                <c:pt idx="80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Main'!$A$40</c:f>
              <c:strCache>
                <c:ptCount val="1"/>
                <c:pt idx="0">
                  <c:v>S-Group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Main'!$B$40:$CD$40</c:f>
              <c:numCache>
                <c:ptCount val="81"/>
                <c:pt idx="0">
                  <c:v>25</c:v>
                </c:pt>
                <c:pt idx="1">
                  <c:v>26.484375</c:v>
                </c:pt>
                <c:pt idx="2">
                  <c:v>28.051970672607418</c:v>
                </c:pt>
                <c:pt idx="3">
                  <c:v>29.70685470731828</c:v>
                </c:pt>
                <c:pt idx="4">
                  <c:v>31.45322097445046</c:v>
                </c:pt>
                <c:pt idx="5">
                  <c:v>33.29538414664516</c:v>
                </c:pt>
                <c:pt idx="6">
                  <c:v>35.237772830126396</c:v>
                </c:pt>
                <c:pt idx="7">
                  <c:v>37.28492105275585</c:v>
                </c:pt>
                <c:pt idx="8">
                  <c:v>39.44145795131431</c:v>
                </c:pt>
                <c:pt idx="9">
                  <c:v>41.712095497605794</c:v>
                </c:pt>
                <c:pt idx="10">
                  <c:v>44.10161410235599</c:v>
                </c:pt>
                <c:pt idx="11">
                  <c:v>46.6148459379491</c:v>
                </c:pt>
                <c:pt idx="12">
                  <c:v>49.256655826343575</c:v>
                </c:pt>
                <c:pt idx="13">
                  <c:v>52.03191954759069</c:v>
                </c:pt>
                <c:pt idx="14">
                  <c:v>54.94549943783923</c:v>
                </c:pt>
                <c:pt idx="15">
                  <c:v>58.00221716414499</c:v>
                </c:pt>
                <c:pt idx="16">
                  <c:v>61.206823587409474</c:v>
                </c:pt>
                <c:pt idx="17">
                  <c:v>64.56396565491502</c:v>
                </c:pt>
                <c:pt idx="18">
                  <c:v>68.07815030071107</c:v>
                </c:pt>
                <c:pt idx="19">
                  <c:v>71.75370537595974</c:v>
                </c:pt>
                <c:pt idx="20">
                  <c:v>75.59473768255972</c:v>
                </c:pt>
                <c:pt idx="21">
                  <c:v>79.60508824205783</c:v>
                </c:pt>
                <c:pt idx="22">
                  <c:v>83.78828499793322</c:v>
                </c:pt>
                <c:pt idx="23">
                  <c:v>88.14749322244218</c:v>
                </c:pt>
                <c:pt idx="24">
                  <c:v>92.68546397866976</c:v>
                </c:pt>
                <c:pt idx="25">
                  <c:v>97.40448107321896</c:v>
                </c:pt>
                <c:pt idx="26">
                  <c:v>102.30630702365225</c:v>
                </c:pt>
                <c:pt idx="27">
                  <c:v>107.39212865552828</c:v>
                </c:pt>
                <c:pt idx="28">
                  <c:v>112.66250303435311</c:v>
                </c:pt>
                <c:pt idx="29">
                  <c:v>118.11730452525447</c:v>
                </c:pt>
                <c:pt idx="30">
                  <c:v>123.75567385454391</c:v>
                </c:pt>
                <c:pt idx="31">
                  <c:v>129.57597011905386</c:v>
                </c:pt>
                <c:pt idx="32">
                  <c:v>135.575726747458</c:v>
                </c:pt>
                <c:pt idx="33">
                  <c:v>141.75161245878644</c:v>
                </c:pt>
                <c:pt idx="34">
                  <c:v>148.09939828312733</c:v>
                </c:pt>
                <c:pt idx="35">
                  <c:v>154.61393170434474</c:v>
                </c:pt>
                <c:pt idx="36">
                  <c:v>161.2891189512318</c:v>
                </c:pt>
                <c:pt idx="37">
                  <c:v>168.11791639917573</c:v>
                </c:pt>
                <c:pt idx="38">
                  <c:v>175.09233194732417</c:v>
                </c:pt>
                <c:pt idx="39">
                  <c:v>182.20343710568793</c:v>
                </c:pt>
                <c:pt idx="40">
                  <c:v>189.44139036315264</c:v>
                </c:pt>
                <c:pt idx="41">
                  <c:v>196.79547221300913</c:v>
                </c:pt>
                <c:pt idx="42">
                  <c:v>204.25413199087953</c:v>
                </c:pt>
                <c:pt idx="43">
                  <c:v>211.80504643589106</c:v>
                </c:pt>
                <c:pt idx="44">
                  <c:v>219.43518962617048</c:v>
                </c:pt>
                <c:pt idx="45">
                  <c:v>227.130913672022</c:v>
                </c:pt>
                <c:pt idx="46">
                  <c:v>234.87803928333742</c:v>
                </c:pt>
                <c:pt idx="47">
                  <c:v>242.66195507134788</c:v>
                </c:pt>
                <c:pt idx="48">
                  <c:v>250.467724208426</c:v>
                </c:pt>
                <c:pt idx="49">
                  <c:v>258.28019686268414</c:v>
                </c:pt>
                <c:pt idx="50">
                  <c:v>266.0841266551736</c:v>
                </c:pt>
                <c:pt idx="51">
                  <c:v>273.8642892638911</c:v>
                </c:pt>
                <c:pt idx="52">
                  <c:v>281.6056012261323</c:v>
                </c:pt>
                <c:pt idx="53">
                  <c:v>289.29323697252414</c:v>
                </c:pt>
                <c:pt idx="54">
                  <c:v>296.9127421635518</c:v>
                </c:pt>
                <c:pt idx="55">
                  <c:v>304.45014149138876</c:v>
                </c:pt>
                <c:pt idx="56">
                  <c:v>311.89203925283476</c:v>
                </c:pt>
                <c:pt idx="57">
                  <c:v>319.2257111874755</c:v>
                </c:pt>
                <c:pt idx="58">
                  <c:v>326.439186301299</c:v>
                </c:pt>
                <c:pt idx="59">
                  <c:v>333.5213176509984</c:v>
                </c:pt>
                <c:pt idx="60">
                  <c:v>340.46184133822857</c:v>
                </c:pt>
                <c:pt idx="61">
                  <c:v>347.2514232459407</c:v>
                </c:pt>
                <c:pt idx="62">
                  <c:v>353.88169333052053</c:v>
                </c:pt>
                <c:pt idx="63">
                  <c:v>360.34526755436843</c:v>
                </c:pt>
                <c:pt idx="64">
                  <c:v>366.63575779541276</c:v>
                </c:pt>
                <c:pt idx="65">
                  <c:v>372.74777029584897</c:v>
                </c:pt>
                <c:pt idx="66">
                  <c:v>378.6768934067737</c:v>
                </c:pt>
                <c:pt idx="67">
                  <c:v>384.4196755446714</c:v>
                </c:pt>
                <c:pt idx="68">
                  <c:v>389.9735943979795</c:v>
                </c:pt>
                <c:pt idx="69">
                  <c:v>395.3370185068933</c:v>
                </c:pt>
                <c:pt idx="70">
                  <c:v>400.5091623883342</c:v>
                </c:pt>
                <c:pt idx="71">
                  <c:v>405.49003639297945</c:v>
                </c:pt>
                <c:pt idx="72">
                  <c:v>410.28039246579317</c:v>
                </c:pt>
                <c:pt idx="73">
                  <c:v>414.88166693966957</c:v>
                </c:pt>
                <c:pt idx="74">
                  <c:v>419.2959214280691</c:v>
                </c:pt>
                <c:pt idx="75">
                  <c:v>423.5257828015467</c:v>
                </c:pt>
                <c:pt idx="76">
                  <c:v>427.57438313943555</c:v>
                </c:pt>
                <c:pt idx="77">
                  <c:v>431.4453004460167</c:v>
                </c:pt>
                <c:pt idx="78">
                  <c:v>435.14250081427355</c:v>
                </c:pt>
                <c:pt idx="79">
                  <c:v>438.6702826133031</c:v>
                </c:pt>
                <c:pt idx="80">
                  <c:v>442.0332231706301</c:v>
                </c:pt>
              </c:numCache>
            </c:numRef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4806"/>
        <c:crosses val="autoZero"/>
        <c:auto val="1"/>
        <c:lblOffset val="100"/>
        <c:tickLblSkip val="4"/>
        <c:noMultiLvlLbl val="0"/>
      </c:catAx>
      <c:valAx>
        <c:axId val="6613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17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Main'!$A$57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Main'!$B$57:$CD$57</c:f>
              <c:numCache>
                <c:ptCount val="81"/>
                <c:pt idx="1">
                  <c:v>0.018269230769230482</c:v>
                </c:pt>
                <c:pt idx="2">
                  <c:v>0.019205766555994153</c:v>
                </c:pt>
                <c:pt idx="3">
                  <c:v>0.020178315421398807</c:v>
                </c:pt>
                <c:pt idx="4">
                  <c:v>0.021186896689575185</c:v>
                </c:pt>
                <c:pt idx="5">
                  <c:v>0.02223135037612689</c:v>
                </c:pt>
                <c:pt idx="6">
                  <c:v>0.02331131813846632</c:v>
                </c:pt>
                <c:pt idx="7">
                  <c:v>0.024426223875037678</c:v>
                </c:pt>
                <c:pt idx="8">
                  <c:v>0.025575254201430475</c:v>
                </c:pt>
                <c:pt idx="9">
                  <c:v>0.026757339071023623</c:v>
                </c:pt>
                <c:pt idx="10">
                  <c:v>0.02797113284820174</c:v>
                </c:pt>
                <c:pt idx="11">
                  <c:v>0.029214996182441944</c:v>
                </c:pt>
                <c:pt idx="12">
                  <c:v>0.030486979070335707</c:v>
                </c:pt>
                <c:pt idx="13">
                  <c:v>0.03178480552853902</c:v>
                </c:pt>
                <c:pt idx="14">
                  <c:v>0.03310586033212992</c:v>
                </c:pt>
                <c:pt idx="15">
                  <c:v>0.03444717829804311</c:v>
                </c:pt>
                <c:pt idx="16">
                  <c:v>0.03580543661041258</c:v>
                </c:pt>
                <c:pt idx="17">
                  <c:v>0.037176950691720556</c:v>
                </c:pt>
                <c:pt idx="18">
                  <c:v>0.03855767411881228</c:v>
                </c:pt>
                <c:pt idx="19">
                  <c:v>0.0399432030643041</c:v>
                </c:pt>
                <c:pt idx="20">
                  <c:v>0.04132878571004994</c:v>
                </c:pt>
                <c:pt idx="21">
                  <c:v>0.042709337028970396</c:v>
                </c:pt>
                <c:pt idx="22">
                  <c:v>0.04407945926381185</c:v>
                </c:pt>
                <c:pt idx="23">
                  <c:v>0.04543346834604289</c:v>
                </c:pt>
                <c:pt idx="24">
                  <c:v>0.04676542639554704</c:v>
                </c:pt>
                <c:pt idx="25">
                  <c:v>0.0480691803229627</c:v>
                </c:pt>
                <c:pt idx="26">
                  <c:v>0.04933840642355669</c:v>
                </c:pt>
                <c:pt idx="27">
                  <c:v>0.05056666070688287</c:v>
                </c:pt>
                <c:pt idx="28">
                  <c:v>0.05174743455371189</c:v>
                </c:pt>
                <c:pt idx="29">
                  <c:v>0.052874215135046754</c:v>
                </c:pt>
                <c:pt idx="30">
                  <c:v>0.053940549872161014</c:v>
                </c:pt>
                <c:pt idx="31">
                  <c:v>0.05494011406684063</c:v>
                </c:pt>
                <c:pt idx="32">
                  <c:v>0.05586678069298312</c:v>
                </c:pt>
                <c:pt idx="33">
                  <c:v>0.056714691219780455</c:v>
                </c:pt>
                <c:pt idx="34">
                  <c:v>0.057478326238667776</c:v>
                </c:pt>
                <c:pt idx="35">
                  <c:v>0.058152574595525586</c:v>
                </c:pt>
                <c:pt idx="36">
                  <c:v>0.05873279969104139</c:v>
                </c:pt>
                <c:pt idx="37">
                  <c:v>0.059214901608514836</c:v>
                </c:pt>
                <c:pt idx="38">
                  <c:v>0.05959537376220592</c:v>
                </c:pt>
                <c:pt idx="39">
                  <c:v>0.05987135283128264</c:v>
                </c:pt>
                <c:pt idx="40">
                  <c:v>0.060040660853923455</c:v>
                </c:pt>
                <c:pt idx="41">
                  <c:v>0.060101838501234184</c:v>
                </c:pt>
                <c:pt idx="42">
                  <c:v>0.06005416872778824</c:v>
                </c:pt>
                <c:pt idx="43">
                  <c:v>0.05989769019997393</c:v>
                </c:pt>
                <c:pt idx="44">
                  <c:v>0.05963320012894968</c:v>
                </c:pt>
                <c:pt idx="45">
                  <c:v>0.05926224637487465</c:v>
                </c:pt>
                <c:pt idx="46">
                  <c:v>0.058787108935415056</c:v>
                </c:pt>
                <c:pt idx="47">
                  <c:v>0.058210771176471</c:v>
                </c:pt>
                <c:pt idx="48">
                  <c:v>0.05753688139830526</c:v>
                </c:pt>
                <c:pt idx="49">
                  <c:v>0.05676970554807692</c:v>
                </c:pt>
                <c:pt idx="50">
                  <c:v>0.055914072083118604</c:v>
                </c:pt>
                <c:pt idx="51">
                  <c:v>0.05497531015178403</c:v>
                </c:pt>
                <c:pt idx="52">
                  <c:v>0.05395918238558561</c:v>
                </c:pt>
                <c:pt idx="53">
                  <c:v>0.05287181368394567</c:v>
                </c:pt>
                <c:pt idx="54">
                  <c:v>0.05171961741948827</c:v>
                </c:pt>
                <c:pt idx="55">
                  <c:v>0.050509220496899765</c:v>
                </c:pt>
                <c:pt idx="56">
                  <c:v>0.04924738866358336</c:v>
                </c:pt>
                <c:pt idx="57">
                  <c:v>0.04794095339822135</c:v>
                </c:pt>
                <c:pt idx="58">
                  <c:v>0.04659674159840943</c:v>
                </c:pt>
                <c:pt idx="59">
                  <c:v>0.04522150915567469</c:v>
                </c:pt>
                <c:pt idx="60">
                  <c:v>0.043821879351840565</c:v>
                </c:pt>
                <c:pt idx="61">
                  <c:v>0.042404286841041916</c:v>
                </c:pt>
                <c:pt idx="62">
                  <c:v>0.040974927803660854</c:v>
                </c:pt>
                <c:pt idx="63">
                  <c:v>0.03953971667826295</c:v>
                </c:pt>
                <c:pt idx="64">
                  <c:v>0.038104249701623516</c:v>
                </c:pt>
                <c:pt idx="65">
                  <c:v>0.03667377532011784</c:v>
                </c:pt>
                <c:pt idx="66">
                  <c:v>0.035253171382892745</c:v>
                </c:pt>
                <c:pt idx="67">
                  <c:v>0.0338469288917187</c:v>
                </c:pt>
                <c:pt idx="68">
                  <c:v>0.03245914196658983</c:v>
                </c:pt>
                <c:pt idx="69">
                  <c:v>0.031093503591792526</c:v>
                </c:pt>
                <c:pt idx="70">
                  <c:v>0.02975330663422504</c:v>
                </c:pt>
                <c:pt idx="71">
                  <c:v>0.02844144957455441</c:v>
                </c:pt>
                <c:pt idx="72">
                  <c:v>0.027160446360410262</c:v>
                </c:pt>
                <c:pt idx="73">
                  <c:v>0.025912439778339902</c:v>
                </c:pt>
                <c:pt idx="74">
                  <c:v>0.024699217744925228</c:v>
                </c:pt>
                <c:pt idx="75">
                  <c:v>0.02352223193525038</c:v>
                </c:pt>
                <c:pt idx="76">
                  <c:v>0.02238261819620213</c:v>
                </c:pt>
                <c:pt idx="77">
                  <c:v>0.02128121823024287</c:v>
                </c:pt>
                <c:pt idx="78">
                  <c:v>0.020218602080031012</c:v>
                </c:pt>
                <c:pt idx="79">
                  <c:v>0.019195090993226138</c:v>
                </c:pt>
                <c:pt idx="80">
                  <c:v>0.01821078029796741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Main'!$A$58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Main'!$B$58:$CD$58</c:f>
              <c:numCache>
                <c:ptCount val="81"/>
                <c:pt idx="1">
                  <c:v>0.018269230769230482</c:v>
                </c:pt>
                <c:pt idx="2">
                  <c:v>0.030711458851526707</c:v>
                </c:pt>
                <c:pt idx="3">
                  <c:v>0.042513617264236636</c:v>
                </c:pt>
                <c:pt idx="4">
                  <c:v>0.053564670781522494</c:v>
                </c:pt>
                <c:pt idx="5">
                  <c:v>0.06377927324716826</c:v>
                </c:pt>
                <c:pt idx="6">
                  <c:v>0.0730976025018446</c:v>
                </c:pt>
                <c:pt idx="7">
                  <c:v>0.08148401138313233</c:v>
                </c:pt>
                <c:pt idx="8">
                  <c:v>0.08892476248668046</c:v>
                </c:pt>
                <c:pt idx="9">
                  <c:v>0.09542514468679197</c:v>
                </c:pt>
                <c:pt idx="10">
                  <c:v>0.10100626135060864</c:v>
                </c:pt>
                <c:pt idx="11">
                  <c:v>0.10570174416087585</c:v>
                </c:pt>
                <c:pt idx="12">
                  <c:v>0.10955459425563774</c:v>
                </c:pt>
                <c:pt idx="13">
                  <c:v>0.11261429467499262</c:v>
                </c:pt>
                <c:pt idx="14">
                  <c:v>0.11493428303632669</c:v>
                </c:pt>
                <c:pt idx="15">
                  <c:v>0.11656982613108102</c:v>
                </c:pt>
                <c:pt idx="16">
                  <c:v>0.1175763012127895</c:v>
                </c:pt>
                <c:pt idx="17">
                  <c:v>0.11800786249032669</c:v>
                </c:pt>
                <c:pt idx="18">
                  <c:v>0.11791645474025447</c:v>
                </c:pt>
                <c:pt idx="19">
                  <c:v>0.11735112728040775</c:v>
                </c:pt>
                <c:pt idx="20">
                  <c:v>0.11635759885630392</c:v>
                </c:pt>
                <c:pt idx="21">
                  <c:v>0.11497802544337254</c:v>
                </c:pt>
                <c:pt idx="22">
                  <c:v>0.11179801467193862</c:v>
                </c:pt>
                <c:pt idx="23">
                  <c:v>0.10736665321646477</c:v>
                </c:pt>
                <c:pt idx="24">
                  <c:v>0.10211414958496956</c:v>
                </c:pt>
                <c:pt idx="25">
                  <c:v>0.09637263961619968</c:v>
                </c:pt>
                <c:pt idx="26">
                  <c:v>0.09039550927868145</c:v>
                </c:pt>
                <c:pt idx="27">
                  <c:v>0.08437409327443213</c:v>
                </c:pt>
                <c:pt idx="28">
                  <c:v>0.07845147891610438</c:v>
                </c:pt>
                <c:pt idx="29">
                  <c:v>0.07273358423723675</c:v>
                </c:pt>
                <c:pt idx="30">
                  <c:v>0.06729786443275287</c:v>
                </c:pt>
                <c:pt idx="31">
                  <c:v>0.06220004779566679</c:v>
                </c:pt>
                <c:pt idx="32">
                  <c:v>0.0574792816888019</c:v>
                </c:pt>
                <c:pt idx="33">
                  <c:v>0.053162020552679046</c:v>
                </c:pt>
                <c:pt idx="34">
                  <c:v>0.04926493245356678</c:v>
                </c:pt>
                <c:pt idx="35">
                  <c:v>0.045797048247706584</c:v>
                </c:pt>
                <c:pt idx="36">
                  <c:v>0.042761332109918726</c:v>
                </c:pt>
                <c:pt idx="37">
                  <c:v>0.04015581488314357</c:v>
                </c:pt>
                <c:pt idx="38">
                  <c:v>0.03797440192335877</c:v>
                </c:pt>
                <c:pt idx="39">
                  <c:v>0.036207443726823385</c:v>
                </c:pt>
                <c:pt idx="40">
                  <c:v>0.03484213938000913</c:v>
                </c:pt>
                <c:pt idx="41">
                  <c:v>0.033862828581985305</c:v>
                </c:pt>
                <c:pt idx="42">
                  <c:v>0.03325121663000985</c:v>
                </c:pt>
                <c:pt idx="43">
                  <c:v>0.03298656749295503</c:v>
                </c:pt>
                <c:pt idx="44">
                  <c:v>0.03304589227365984</c:v>
                </c:pt>
                <c:pt idx="45">
                  <c:v>0.03340415350531245</c:v>
                </c:pt>
                <c:pt idx="46">
                  <c:v>0.03403449952445836</c:v>
                </c:pt>
                <c:pt idx="47">
                  <c:v>0.03490853744101585</c:v>
                </c:pt>
                <c:pt idx="48">
                  <c:v>0.03599664793069923</c:v>
                </c:pt>
                <c:pt idx="49">
                  <c:v>0.03726834024873149</c:v>
                </c:pt>
                <c:pt idx="50">
                  <c:v>0.0386926416123865</c:v>
                </c:pt>
                <c:pt idx="51">
                  <c:v>0.0402385115648487</c:v>
                </c:pt>
                <c:pt idx="52">
                  <c:v>0.04187526925639773</c:v>
                </c:pt>
                <c:pt idx="53">
                  <c:v>0.04357301987601225</c:v>
                </c:pt>
                <c:pt idx="54">
                  <c:v>0.04530306579906096</c:v>
                </c:pt>
                <c:pt idx="55">
                  <c:v>0.04703828837870194</c:v>
                </c:pt>
                <c:pt idx="56">
                  <c:v>0.04875348761955234</c:v>
                </c:pt>
                <c:pt idx="57">
                  <c:v>0.050425669081909597</c:v>
                </c:pt>
                <c:pt idx="58">
                  <c:v>0.05203427006860206</c:v>
                </c:pt>
                <c:pt idx="59">
                  <c:v>0.053561320204736695</c:v>
                </c:pt>
                <c:pt idx="60">
                  <c:v>0.054991534684729615</c:v>
                </c:pt>
                <c:pt idx="61">
                  <c:v>0.05631234149652009</c:v>
                </c:pt>
                <c:pt idx="62">
                  <c:v>0.05740770116444338</c:v>
                </c:pt>
                <c:pt idx="63">
                  <c:v>0.05824664317758277</c:v>
                </c:pt>
                <c:pt idx="64">
                  <c:v>0.058813537116728654</c:v>
                </c:pt>
                <c:pt idx="65">
                  <c:v>0.05910490860587103</c:v>
                </c:pt>
                <c:pt idx="66">
                  <c:v>0.05912664885936714</c:v>
                </c:pt>
                <c:pt idx="67">
                  <c:v>0.05889161086747485</c:v>
                </c:pt>
                <c:pt idx="68">
                  <c:v>0.058417577092846784</c:v>
                </c:pt>
                <c:pt idx="69">
                  <c:v>0.05772557527388056</c:v>
                </c:pt>
                <c:pt idx="70">
                  <c:v>0.056838512259278495</c:v>
                </c:pt>
                <c:pt idx="71">
                  <c:v>0.05578009143590368</c:v>
                </c:pt>
                <c:pt idx="72">
                  <c:v>0.05457397731721336</c:v>
                </c:pt>
                <c:pt idx="73">
                  <c:v>0.05324317092721742</c:v>
                </c:pt>
                <c:pt idx="74">
                  <c:v>0.05180956127752978</c:v>
                </c:pt>
                <c:pt idx="75">
                  <c:v>0.0502936209955287</c:v>
                </c:pt>
                <c:pt idx="76">
                  <c:v>0.048714217568567086</c:v>
                </c:pt>
                <c:pt idx="77">
                  <c:v>0.04708851535389069</c:v>
                </c:pt>
                <c:pt idx="78">
                  <c:v>0.045431947189918276</c:v>
                </c:pt>
                <c:pt idx="79">
                  <c:v>0.0437582379412893</c:v>
                </c:pt>
                <c:pt idx="80">
                  <c:v>0.04207946550058317</c:v>
                </c:pt>
              </c:numCache>
            </c:numRef>
          </c:val>
          <c:smooth val="0"/>
        </c:ser>
        <c:marker val="1"/>
        <c:axId val="58342343"/>
        <c:axId val="55319040"/>
      </c:lineChart>
      <c:cat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83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Main'!$A$57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Main'!$B$57:$AZ$57</c:f>
              <c:numCache>
                <c:ptCount val="51"/>
                <c:pt idx="1">
                  <c:v>61.45833333333333</c:v>
                </c:pt>
                <c:pt idx="2">
                  <c:v>60.659722222222214</c:v>
                </c:pt>
                <c:pt idx="3">
                  <c:v>60.07609953703703</c:v>
                </c:pt>
                <c:pt idx="4">
                  <c:v>59.68212770061727</c:v>
                </c:pt>
                <c:pt idx="5">
                  <c:v>59.45495169431583</c:v>
                </c:pt>
                <c:pt idx="6">
                  <c:v>59.37397362343535</c:v>
                </c:pt>
                <c:pt idx="7">
                  <c:v>59.420646996612604</c:v>
                </c:pt>
                <c:pt idx="8">
                  <c:v>59.578289029935256</c:v>
                </c:pt>
                <c:pt idx="9">
                  <c:v>59.83190942966233</c:v>
                </c:pt>
                <c:pt idx="10">
                  <c:v>60.168054238467725</c:v>
                </c:pt>
                <c:pt idx="11">
                  <c:v>60.57466345014215</c:v>
                </c:pt>
                <c:pt idx="12">
                  <c:v>61.04094120759969</c:v>
                </c:pt>
                <c:pt idx="13">
                  <c:v>61.557237499687304</c:v>
                </c:pt>
                <c:pt idx="14">
                  <c:v>62.11494036446491</c:v>
                </c:pt>
                <c:pt idx="15">
                  <c:v>62.70637769102347</c:v>
                </c:pt>
                <c:pt idx="16">
                  <c:v>63.32472778918895</c:v>
                </c:pt>
                <c:pt idx="17">
                  <c:v>63.96393796721978</c:v>
                </c:pt>
                <c:pt idx="18">
                  <c:v>64.61865042239153</c:v>
                </c:pt>
                <c:pt idx="19">
                  <c:v>65.28413480867697</c:v>
                </c:pt>
                <c:pt idx="20">
                  <c:v>65.95622690003104</c:v>
                </c:pt>
                <c:pt idx="21">
                  <c:v>66.63127281750175</c:v>
                </c:pt>
                <c:pt idx="22">
                  <c:v>67.30607833389291</c:v>
                </c:pt>
                <c:pt idx="23">
                  <c:v>67.97786281135899</c:v>
                </c:pt>
                <c:pt idx="24">
                  <c:v>68.64421736543838</c:v>
                </c:pt>
                <c:pt idx="25">
                  <c:v>69.30306688392652</c:v>
                </c:pt>
                <c:pt idx="26">
                  <c:v>69.95263556092692</c:v>
                </c:pt>
                <c:pt idx="27">
                  <c:v>70.59141563564424</c:v>
                </c:pt>
                <c:pt idx="28">
                  <c:v>71.21813905222871</c:v>
                </c:pt>
                <c:pt idx="29">
                  <c:v>71.8317517814534</c:v>
                </c:pt>
                <c:pt idx="30">
                  <c:v>72.43139056739719</c:v>
                </c:pt>
                <c:pt idx="31">
                  <c:v>73.01636188279241</c:v>
                </c:pt>
                <c:pt idx="32">
                  <c:v>73.58612289543746</c:v>
                </c:pt>
                <c:pt idx="33">
                  <c:v>74.14026426521816</c:v>
                </c:pt>
                <c:pt idx="34">
                  <c:v>74.67849460696381</c:v>
                </c:pt>
                <c:pt idx="35">
                  <c:v>75.20062646870495</c:v>
                </c:pt>
                <c:pt idx="36">
                  <c:v>75.70656368801828</c:v>
                </c:pt>
                <c:pt idx="37">
                  <c:v>76.19629000113687</c:v>
                </c:pt>
                <c:pt idx="38">
                  <c:v>76.66985879047292</c:v>
                </c:pt>
                <c:pt idx="39">
                  <c:v>77.12738386622608</c:v>
                </c:pt>
                <c:pt idx="40">
                  <c:v>77.56903118691852</c:v>
                </c:pt>
                <c:pt idx="41">
                  <c:v>77.99501143207603</c:v>
                </c:pt>
                <c:pt idx="42">
                  <c:v>78.40557334793371</c:v>
                </c:pt>
                <c:pt idx="43">
                  <c:v>78.80099779404338</c:v>
                </c:pt>
                <c:pt idx="44">
                  <c:v>79.18159242505538</c:v>
                </c:pt>
                <c:pt idx="45">
                  <c:v>79.54768694779061</c:v>
                </c:pt>
                <c:pt idx="46">
                  <c:v>79.89962889905674</c:v>
                </c:pt>
                <c:pt idx="47">
                  <c:v>80.23777989453824</c:v>
                </c:pt>
                <c:pt idx="48">
                  <c:v>80.56251230354279</c:v>
                </c:pt>
                <c:pt idx="49">
                  <c:v>80.87420630845286</c:v>
                </c:pt>
                <c:pt idx="50">
                  <c:v>81.17324731144348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Main'!$A$58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Main'!$B$58:$AZ$58</c:f>
              <c:numCache>
                <c:ptCount val="51"/>
                <c:pt idx="1">
                  <c:v>16.1328125</c:v>
                </c:pt>
                <c:pt idx="2">
                  <c:v>16.7193359375</c:v>
                </c:pt>
                <c:pt idx="3">
                  <c:v>17.386398681640625</c:v>
                </c:pt>
                <c:pt idx="4">
                  <c:v>18.13599980834961</c:v>
                </c:pt>
                <c:pt idx="5">
                  <c:v>18.970314661695863</c:v>
                </c:pt>
                <c:pt idx="6">
                  <c:v>19.891700804837367</c:v>
                </c:pt>
                <c:pt idx="7">
                  <c:v>20.902704375860363</c:v>
                </c:pt>
                <c:pt idx="8">
                  <c:v>22.006066864729014</c:v>
                </c:pt>
                <c:pt idx="9">
                  <c:v>23.204732328526557</c:v>
                </c:pt>
                <c:pt idx="10">
                  <c:v>24.501855063173444</c:v>
                </c:pt>
                <c:pt idx="11">
                  <c:v>25.90080775085697</c:v>
                </c:pt>
                <c:pt idx="12">
                  <c:v>27.405190103503205</c:v>
                </c:pt>
                <c:pt idx="13">
                  <c:v>29.01883802376829</c:v>
                </c:pt>
                <c:pt idx="14">
                  <c:v>30.745833306224466</c:v>
                </c:pt>
                <c:pt idx="15">
                  <c:v>32.59051390267027</c:v>
                </c:pt>
                <c:pt idx="16">
                  <c:v>34.55748477680601</c:v>
                </c:pt>
                <c:pt idx="17">
                  <c:v>36.65162937488919</c:v>
                </c:pt>
                <c:pt idx="18">
                  <c:v>38.87812174042201</c:v>
                </c:pt>
                <c:pt idx="19">
                  <c:v>41.24243930242898</c:v>
                </c:pt>
                <c:pt idx="20">
                  <c:v>43.75037636845929</c:v>
                </c:pt>
                <c:pt idx="21">
                  <c:v>46.408058355101446</c:v>
                </c:pt>
                <c:pt idx="22">
                  <c:v>49.22195679052792</c:v>
                </c:pt>
                <c:pt idx="23">
                  <c:v>52.19890512540279</c:v>
                </c:pt>
                <c:pt idx="24">
                  <c:v>55.34611539038663</c:v>
                </c:pt>
                <c:pt idx="25">
                  <c:v>58.67119574046634</c:v>
                </c:pt>
                <c:pt idx="26">
                  <c:v>62.18216892842827</c:v>
                </c:pt>
                <c:pt idx="27">
                  <c:v>65.88749175198448</c:v>
                </c:pt>
                <c:pt idx="28">
                  <c:v>69.79607552136049</c:v>
                </c:pt>
                <c:pt idx="29">
                  <c:v>73.91730759656377</c:v>
                </c:pt>
                <c:pt idx="30">
                  <c:v>78.26107404608054</c:v>
                </c:pt>
                <c:pt idx="31">
                  <c:v>82.83778348140132</c:v>
                </c:pt>
                <c:pt idx="32">
                  <c:v>87.65839212455786</c:v>
                </c:pt>
                <c:pt idx="33">
                  <c:v>92.7344301687742</c:v>
                </c:pt>
                <c:pt idx="34">
                  <c:v>98.07802949539705</c:v>
                </c:pt>
                <c:pt idx="35">
                  <c:v>103.70195281348533</c:v>
                </c:pt>
                <c:pt idx="36">
                  <c:v>109.6196242918115</c:v>
                </c:pt>
                <c:pt idx="37">
                  <c:v>115.8451617565663</c:v>
                </c:pt>
                <c:pt idx="38">
                  <c:v>122.39341053177337</c:v>
                </c:pt>
                <c:pt idx="39">
                  <c:v>129.27997900331832</c:v>
                </c:pt>
                <c:pt idx="40">
                  <c:v>136.52127599158794</c:v>
                </c:pt>
                <c:pt idx="41">
                  <c:v>144.1345500220103</c:v>
                </c:pt>
                <c:pt idx="42">
                  <c:v>152.13793058729237</c:v>
                </c:pt>
                <c:pt idx="43">
                  <c:v>160.55047149988442</c:v>
                </c:pt>
                <c:pt idx="44">
                  <c:v>169.3921964381654</c:v>
                </c:pt>
                <c:pt idx="45">
                  <c:v>178.6841467950564</c:v>
                </c:pt>
                <c:pt idx="46">
                  <c:v>188.44843194324235</c:v>
                </c:pt>
                <c:pt idx="47">
                  <c:v>198.70828203692471</c:v>
                </c:pt>
                <c:pt idx="48">
                  <c:v>209.48810347606033</c:v>
                </c:pt>
                <c:pt idx="49">
                  <c:v>220.81353716536964</c:v>
                </c:pt>
                <c:pt idx="50">
                  <c:v>232.71151970704466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'v1 Main'!$A$59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Main'!$B$59:$AZ$59</c:f>
              <c:numCache>
                <c:ptCount val="51"/>
                <c:pt idx="0">
                  <c:v>78.125</c:v>
                </c:pt>
                <c:pt idx="1">
                  <c:v>77.59114583333333</c:v>
                </c:pt>
                <c:pt idx="2">
                  <c:v>77.3790581597222</c:v>
                </c:pt>
                <c:pt idx="3">
                  <c:v>77.46249821867765</c:v>
                </c:pt>
                <c:pt idx="4">
                  <c:v>77.81812750896688</c:v>
                </c:pt>
                <c:pt idx="5">
                  <c:v>78.42526635601169</c:v>
                </c:pt>
                <c:pt idx="6">
                  <c:v>79.26567442827272</c:v>
                </c:pt>
                <c:pt idx="7">
                  <c:v>80.32335137247297</c:v>
                </c:pt>
                <c:pt idx="8">
                  <c:v>81.58435589466427</c:v>
                </c:pt>
                <c:pt idx="9">
                  <c:v>83.03664175818889</c:v>
                </c:pt>
                <c:pt idx="10">
                  <c:v>84.66990930164117</c:v>
                </c:pt>
                <c:pt idx="11">
                  <c:v>86.47547120099912</c:v>
                </c:pt>
                <c:pt idx="12">
                  <c:v>88.44613131110289</c:v>
                </c:pt>
                <c:pt idx="13">
                  <c:v>90.57607552345559</c:v>
                </c:pt>
                <c:pt idx="14">
                  <c:v>92.86077367068937</c:v>
                </c:pt>
                <c:pt idx="15">
                  <c:v>95.29689159369374</c:v>
                </c:pt>
                <c:pt idx="16">
                  <c:v>97.88221256599496</c:v>
                </c:pt>
                <c:pt idx="17">
                  <c:v>100.61556734210896</c:v>
                </c:pt>
                <c:pt idx="18">
                  <c:v>103.49677216281353</c:v>
                </c:pt>
                <c:pt idx="19">
                  <c:v>106.52657411110594</c:v>
                </c:pt>
                <c:pt idx="20">
                  <c:v>109.70660326849034</c:v>
                </c:pt>
                <c:pt idx="21">
                  <c:v>113.0393311726032</c:v>
                </c:pt>
                <c:pt idx="22">
                  <c:v>116.52803512442082</c:v>
                </c:pt>
                <c:pt idx="23">
                  <c:v>120.17676793676178</c:v>
                </c:pt>
                <c:pt idx="24">
                  <c:v>123.99033275582501</c:v>
                </c:pt>
                <c:pt idx="25">
                  <c:v>127.97426262439285</c:v>
                </c:pt>
                <c:pt idx="26">
                  <c:v>132.1348044893552</c:v>
                </c:pt>
                <c:pt idx="27">
                  <c:v>136.47890738762874</c:v>
                </c:pt>
                <c:pt idx="28">
                  <c:v>141.0142145735892</c:v>
                </c:pt>
                <c:pt idx="29">
                  <c:v>145.7490593780172</c:v>
                </c:pt>
                <c:pt idx="30">
                  <c:v>150.69246461347774</c:v>
                </c:pt>
                <c:pt idx="31">
                  <c:v>155.85414536419373</c:v>
                </c:pt>
                <c:pt idx="32">
                  <c:v>161.24451501999533</c:v>
                </c:pt>
                <c:pt idx="33">
                  <c:v>166.87469443399237</c:v>
                </c:pt>
                <c:pt idx="34">
                  <c:v>172.75652410236086</c:v>
                </c:pt>
                <c:pt idx="35">
                  <c:v>178.9025792821903</c:v>
                </c:pt>
                <c:pt idx="36">
                  <c:v>185.3261879798298</c:v>
                </c:pt>
                <c:pt idx="37">
                  <c:v>192.04145175770316</c:v>
                </c:pt>
                <c:pt idx="38">
                  <c:v>199.0632693222463</c:v>
                </c:pt>
                <c:pt idx="39">
                  <c:v>206.4073628695444</c:v>
                </c:pt>
                <c:pt idx="40">
                  <c:v>214.09030717850646</c:v>
                </c:pt>
                <c:pt idx="41">
                  <c:v>222.12956145408634</c:v>
                </c:pt>
                <c:pt idx="42">
                  <c:v>230.54350393522608</c:v>
                </c:pt>
                <c:pt idx="43">
                  <c:v>239.3514692939278</c:v>
                </c:pt>
                <c:pt idx="44">
                  <c:v>248.57378886322078</c:v>
                </c:pt>
                <c:pt idx="45">
                  <c:v>258.231833742847</c:v>
                </c:pt>
                <c:pt idx="46">
                  <c:v>268.3480608422991</c:v>
                </c:pt>
                <c:pt idx="47">
                  <c:v>278.94606193146296</c:v>
                </c:pt>
                <c:pt idx="48">
                  <c:v>290.0506157796031</c:v>
                </c:pt>
                <c:pt idx="49">
                  <c:v>301.6877434738225</c:v>
                </c:pt>
                <c:pt idx="50">
                  <c:v>313.8847670184881</c:v>
                </c:pt>
              </c:numCache>
            </c:numRef>
          </c:val>
          <c:smooth val="0"/>
        </c:ser>
        <c:marker val="1"/>
        <c:axId val="28109313"/>
        <c:axId val="51657226"/>
      </c:lineChart>
      <c:cat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7226"/>
        <c:crosses val="autoZero"/>
        <c:auto val="1"/>
        <c:lblOffset val="100"/>
        <c:tickLblSkip val="4"/>
        <c:noMultiLvlLbl val="0"/>
      </c:catAx>
      <c:valAx>
        <c:axId val="51657226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0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Main'!$A$15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Main'!$B$15:$AZ$15</c:f>
              <c:numCach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Main'!$A$27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Main'!$B$27:$AZ$27</c:f>
              <c:numCache>
                <c:ptCount val="51"/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smooth val="0"/>
        </c:ser>
        <c:marker val="1"/>
        <c:axId val="62261851"/>
        <c:axId val="23485748"/>
      </c:lineChart>
      <c:catAx>
        <c:axId val="6226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5748"/>
        <c:crosses val="autoZero"/>
        <c:auto val="1"/>
        <c:lblOffset val="100"/>
        <c:tickLblSkip val="4"/>
        <c:noMultiLvlLbl val="0"/>
      </c:catAx>
      <c:valAx>
        <c:axId val="234857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6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Market-share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Main'!$A$39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Main'!$B$39:$AZ$39</c:f>
              <c:numCache>
                <c:ptCount val="51"/>
                <c:pt idx="1">
                  <c:v>0.24583333333333332</c:v>
                </c:pt>
                <c:pt idx="2">
                  <c:v>0.2426753472222222</c:v>
                </c:pt>
                <c:pt idx="3">
                  <c:v>0.24044537037037034</c:v>
                </c:pt>
                <c:pt idx="4">
                  <c:v>0.23906928481867282</c:v>
                </c:pt>
                <c:pt idx="5">
                  <c:v>0.23847898829732508</c:v>
                </c:pt>
                <c:pt idx="6">
                  <c:v>0.2386119009587459</c:v>
                </c:pt>
                <c:pt idx="7">
                  <c:v>0.23941051281407177</c:v>
                </c:pt>
                <c:pt idx="8">
                  <c:v>0.2408219685013594</c:v>
                </c:pt>
                <c:pt idx="9">
                  <c:v>0.24279768629361673</c:v>
                </c:pt>
                <c:pt idx="10">
                  <c:v>0.24529300851148406</c:v>
                </c:pt>
                <c:pt idx="11">
                  <c:v>0.24826688074074568</c:v>
                </c:pt>
                <c:pt idx="12">
                  <c:v>0.25168155747064125</c:v>
                </c:pt>
                <c:pt idx="13">
                  <c:v>0.2555023319667976</c:v>
                </c:pt>
                <c:pt idx="14">
                  <c:v>0.25969728837400546</c:v>
                </c:pt>
                <c:pt idx="15">
                  <c:v>0.2642370742103906</c:v>
                </c:pt>
                <c:pt idx="16">
                  <c:v>0.2690946915670327</c:v>
                </c:pt>
                <c:pt idx="17">
                  <c:v>0.27424530546691256</c:v>
                </c:pt>
                <c:pt idx="18">
                  <c:v>0.27966606796527915</c:v>
                </c:pt>
                <c:pt idx="19">
                  <c:v>0.2852630400244181</c:v>
                </c:pt>
                <c:pt idx="20">
                  <c:v>0.29095368219248313</c:v>
                </c:pt>
                <c:pt idx="21">
                  <c:v>0.2966657260713711</c:v>
                </c:pt>
                <c:pt idx="22">
                  <c:v>0.302336148757272</c:v>
                </c:pt>
                <c:pt idx="23">
                  <c:v>0.307910241226422</c:v>
                </c:pt>
                <c:pt idx="24">
                  <c:v>0.3133407624131968</c:v>
                </c:pt>
                <c:pt idx="25">
                  <c:v>0.3185871714366248</c:v>
                </c:pt>
                <c:pt idx="26">
                  <c:v>0.32361493108020745</c:v>
                </c:pt>
                <c:pt idx="27">
                  <c:v>0.3283948762236598</c:v>
                </c:pt>
                <c:pt idx="28">
                  <c:v>0.3329026414684843</c:v>
                </c:pt>
                <c:pt idx="29">
                  <c:v>0.3371181426964002</c:v>
                </c:pt>
                <c:pt idx="30">
                  <c:v>0.3410251077544754</c:v>
                </c:pt>
                <c:pt idx="31">
                  <c:v>0.3446106518769055</c:v>
                </c:pt>
                <c:pt idx="32">
                  <c:v>0.3478648938340346</c:v>
                </c:pt>
                <c:pt idx="33">
                  <c:v>0.35078060914739284</c:v>
                </c:pt>
                <c:pt idx="34">
                  <c:v>0.35335291702799476</c:v>
                </c:pt>
                <c:pt idx="35">
                  <c:v>0.3555789979864023</c:v>
                </c:pt>
                <c:pt idx="36">
                  <c:v>0.35745783932940556</c:v>
                </c:pt>
                <c:pt idx="37">
                  <c:v>0.3589900060017316</c:v>
                </c:pt>
                <c:pt idx="38">
                  <c:v>0.360177434453875</c:v>
                </c:pt>
                <c:pt idx="39">
                  <c:v>0.36102324742072545</c:v>
                </c:pt>
                <c:pt idx="40">
                  <c:v>0.36153158768177135</c:v>
                </c:pt>
                <c:pt idx="41">
                  <c:v>0.3617074690437581</c:v>
                </c:pt>
                <c:pt idx="42">
                  <c:v>0.3615566429421393</c:v>
                </c:pt>
                <c:pt idx="43">
                  <c:v>0.3610854791997206</c:v>
                </c:pt>
                <c:pt idx="44">
                  <c:v>0.3603008596106988</c:v>
                </c:pt>
                <c:pt idx="45">
                  <c:v>0.35921008313688113</c:v>
                </c:pt>
                <c:pt idx="46">
                  <c:v>0.35782078161119457</c:v>
                </c:pt>
                <c:pt idx="47">
                  <c:v>0.35614084494252923</c:v>
                </c:pt>
                <c:pt idx="48">
                  <c:v>0.35417835490630595</c:v>
                </c:pt>
                <c:pt idx="49">
                  <c:v>0.35194152668765194</c:v>
                </c:pt>
                <c:pt idx="50">
                  <c:v>0.3494386574193754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Main'!$A$43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Main'!$B$43:$AZ$43</c:f>
              <c:numCache>
                <c:ptCount val="51"/>
                <c:pt idx="1">
                  <c:v>0.24583333333333332</c:v>
                </c:pt>
                <c:pt idx="2">
                  <c:v>0.24260243055555553</c:v>
                </c:pt>
                <c:pt idx="3">
                  <c:v>0.24016342592592588</c:v>
                </c:pt>
                <c:pt idx="4">
                  <c:v>0.23838773678626538</c:v>
                </c:pt>
                <c:pt idx="5">
                  <c:v>0.2371606252572016</c:v>
                </c:pt>
                <c:pt idx="6">
                  <c:v>0.23637988802873688</c:v>
                </c:pt>
                <c:pt idx="7">
                  <c:v>0.23595466315882913</c:v>
                </c:pt>
                <c:pt idx="8">
                  <c:v>0.23580434373812265</c:v>
                </c:pt>
                <c:pt idx="9">
                  <c:v>0.23585758914368193</c:v>
                </c:pt>
                <c:pt idx="10">
                  <c:v>0.23605142539625779</c:v>
                </c:pt>
                <c:pt idx="11">
                  <c:v>0.23633042686039155</c:v>
                </c:pt>
                <c:pt idx="12">
                  <c:v>0.2366459721901564</c:v>
                </c:pt>
                <c:pt idx="13">
                  <c:v>0.23695556803070097</c:v>
                </c:pt>
                <c:pt idx="14">
                  <c:v>0.23722223454171396</c:v>
                </c:pt>
                <c:pt idx="15">
                  <c:v>0.23741394731779725</c:v>
                </c:pt>
                <c:pt idx="16">
                  <c:v>0.237503130746479</c:v>
                </c:pt>
                <c:pt idx="17">
                  <c:v>0.2374661982708457</c:v>
                </c:pt>
                <c:pt idx="18">
                  <c:v>0.23728313541385315</c:v>
                </c:pt>
                <c:pt idx="19">
                  <c:v>0.23701003844499777</c:v>
                </c:pt>
                <c:pt idx="20">
                  <c:v>0.2366961330077654</c:v>
                </c:pt>
                <c:pt idx="21">
                  <c:v>0.2363844564686432</c:v>
                </c:pt>
                <c:pt idx="22">
                  <c:v>0.23611247791387158</c:v>
                </c:pt>
                <c:pt idx="23">
                  <c:v>0.23591266126445018</c:v>
                </c:pt>
                <c:pt idx="24">
                  <c:v>0.23581297651031047</c:v>
                </c:pt>
                <c:pt idx="25">
                  <c:v>0.23583736363478752</c:v>
                </c:pt>
                <c:pt idx="26">
                  <c:v>0.236006153407208</c:v>
                </c:pt>
                <c:pt idx="27">
                  <c:v>0.23633644886149416</c:v>
                </c:pt>
                <c:pt idx="28">
                  <c:v>0.23684247094934543</c:v>
                </c:pt>
                <c:pt idx="29">
                  <c:v>0.237535871555227</c:v>
                </c:pt>
                <c:pt idx="30">
                  <c:v>0.2384260167847021</c:v>
                </c:pt>
                <c:pt idx="31">
                  <c:v>0.23952024318543372</c:v>
                </c:pt>
                <c:pt idx="32">
                  <c:v>0.2408240893294649</c:v>
                </c:pt>
                <c:pt idx="33">
                  <c:v>0.24234150497435258</c:v>
                </c:pt>
                <c:pt idx="34">
                  <c:v>0.24407503982771583</c:v>
                </c:pt>
                <c:pt idx="35">
                  <c:v>0.24602601376323746</c:v>
                </c:pt>
                <c:pt idx="36">
                  <c:v>0.24819467017474076</c:v>
                </c:pt>
                <c:pt idx="37">
                  <c:v>0.25058031400736347</c:v>
                </c:pt>
                <c:pt idx="38">
                  <c:v>0.2531814358699084</c:v>
                </c:pt>
                <c:pt idx="39">
                  <c:v>0.2559958235090833</c:v>
                </c:pt>
                <c:pt idx="40">
                  <c:v>0.2590206618135769</c:v>
                </c:pt>
                <c:pt idx="41">
                  <c:v>0.26225262241285024</c:v>
                </c:pt>
                <c:pt idx="42">
                  <c:v>0.26568794384133054</c:v>
                </c:pt>
                <c:pt idx="43">
                  <c:v>0.2693225031526266</c:v>
                </c:pt>
                <c:pt idx="44">
                  <c:v>0.2731518797897443</c:v>
                </c:pt>
                <c:pt idx="45">
                  <c:v>0.2771714124454437</c:v>
                </c:pt>
                <c:pt idx="46">
                  <c:v>0.2813762495812593</c:v>
                </c:pt>
                <c:pt idx="47">
                  <c:v>0.2857613942137767</c:v>
                </c:pt>
                <c:pt idx="48">
                  <c:v>0.2903217435220366</c:v>
                </c:pt>
                <c:pt idx="49">
                  <c:v>0.2950521237799711</c:v>
                </c:pt>
                <c:pt idx="50">
                  <c:v>0.29994732107217253</c:v>
                </c:pt>
              </c:numCache>
            </c:numRef>
          </c:val>
          <c:smooth val="0"/>
        </c:ser>
        <c:marker val="1"/>
        <c:axId val="10045141"/>
        <c:axId val="23297406"/>
      </c:lineChart>
      <c:catAx>
        <c:axId val="1004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7406"/>
        <c:crosses val="autoZero"/>
        <c:auto val="1"/>
        <c:lblOffset val="100"/>
        <c:tickLblSkip val="4"/>
        <c:noMultiLvlLbl val="0"/>
      </c:catAx>
      <c:valAx>
        <c:axId val="2329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00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Main'!$A$61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Main'!$B$61:$AZ$61</c:f>
              <c:numCache>
                <c:ptCount val="51"/>
                <c:pt idx="1">
                  <c:v>0.040000000000000036</c:v>
                </c:pt>
                <c:pt idx="2">
                  <c:v>0.04158415841584162</c:v>
                </c:pt>
                <c:pt idx="3">
                  <c:v>0.043214110730033894</c:v>
                </c:pt>
                <c:pt idx="4">
                  <c:v>0.04488984755580372</c:v>
                </c:pt>
                <c:pt idx="5">
                  <c:v>0.04661124699064434</c:v>
                </c:pt>
                <c:pt idx="6">
                  <c:v>0.04837806881160045</c:v>
                </c:pt>
                <c:pt idx="7">
                  <c:v>0.050189949049982197</c:v>
                </c:pt>
                <c:pt idx="8">
                  <c:v>0.05204639502385966</c:v>
                </c:pt>
                <c:pt idx="9">
                  <c:v>0.053946780907706327</c:v>
                </c:pt>
                <c:pt idx="10">
                  <c:v>0.0558903439185352</c:v>
                </c:pt>
                <c:pt idx="11">
                  <c:v>0.05787618119651938</c:v>
                </c:pt>
                <c:pt idx="12">
                  <c:v>0.05990324745534892</c:v>
                </c:pt>
                <c:pt idx="13">
                  <c:v>0.06197035347336399</c:v>
                </c:pt>
                <c:pt idx="14">
                  <c:v>0.06407616549086104</c:v>
                </c:pt>
                <c:pt idx="15">
                  <c:v>0.06621920557168348</c:v>
                </c:pt>
                <c:pt idx="16">
                  <c:v>0.06839785297850565</c:v>
                </c:pt>
                <c:pt idx="17">
                  <c:v>0.07061034660103616</c:v>
                </c:pt>
                <c:pt idx="18">
                  <c:v>0.07285478846482718</c:v>
                </c:pt>
                <c:pt idx="19">
                  <c:v>0.07512914833568285</c:v>
                </c:pt>
                <c:pt idx="20">
                  <c:v>0.0774312694209307</c:v>
                </c:pt>
                <c:pt idx="21">
                  <c:v>0.07975887515428148</c:v>
                </c:pt>
                <c:pt idx="22">
                  <c:v>0.08210957703604915</c:v>
                </c:pt>
                <c:pt idx="23">
                  <c:v>0.08448088348520066</c:v>
                </c:pt>
                <c:pt idx="24">
                  <c:v>0.08687020964463077</c:v>
                </c:pt>
                <c:pt idx="25">
                  <c:v>0.08927488806628148</c:v>
                </c:pt>
                <c:pt idx="26">
                  <c:v>0.09169218018886749</c:v>
                </c:pt>
                <c:pt idx="27">
                  <c:v>0.09411928850802909</c:v>
                </c:pt>
                <c:pt idx="28">
                  <c:v>0.09655336932739456</c:v>
                </c:pt>
                <c:pt idx="29">
                  <c:v>0.09899154596920035</c:v>
                </c:pt>
                <c:pt idx="30">
                  <c:v>0.10143092231538908</c:v>
                </c:pt>
                <c:pt idx="31">
                  <c:v>0.10386859654438396</c:v>
                </c:pt>
                <c:pt idx="32">
                  <c:v>0.10630167492539844</c:v>
                </c:pt>
                <c:pt idx="33">
                  <c:v>0.1087272855311534</c:v>
                </c:pt>
                <c:pt idx="34">
                  <c:v>0.11114259173125429</c:v>
                </c:pt>
                <c:pt idx="35">
                  <c:v>0.11354480533225342</c:v>
                </c:pt>
                <c:pt idx="36">
                  <c:v>0.11593119923655415</c:v>
                </c:pt>
                <c:pt idx="37">
                  <c:v>0.11829911950030692</c:v>
                </c:pt>
                <c:pt idx="38">
                  <c:v>0.12064599668068254</c:v>
                </c:pt>
                <c:pt idx="39">
                  <c:v>0.1229693563744716</c:v>
                </c:pt>
                <c:pt idx="40">
                  <c:v>0.12526682886310336</c:v>
                </c:pt>
                <c:pt idx="41">
                  <c:v>0.12753615779322303</c:v>
                </c:pt>
                <c:pt idx="42">
                  <c:v>0.12977520783680419</c:v>
                </c:pt>
                <c:pt idx="43">
                  <c:v>0.13198197128992817</c:v>
                </c:pt>
                <c:pt idx="44">
                  <c:v>0.13415457358461058</c:v>
                </c:pt>
                <c:pt idx="45">
                  <c:v>0.13629127770295568</c:v>
                </c:pt>
                <c:pt idx="46">
                  <c:v>0.13839048749736627</c:v>
                </c:pt>
                <c:pt idx="47">
                  <c:v>0.1404507499340486</c:v>
                </c:pt>
                <c:pt idx="48">
                  <c:v>0.14247075628961436</c:v>
                </c:pt>
                <c:pt idx="49">
                  <c:v>0.14444934234184892</c:v>
                </c:pt>
                <c:pt idx="50">
                  <c:v>0.14638548760568337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Main'!$A$62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Main'!$B$62:$AZ$62</c:f>
              <c:numCache>
                <c:ptCount val="51"/>
                <c:pt idx="1">
                  <c:v>-0.02733333333333343</c:v>
                </c:pt>
                <c:pt idx="2">
                  <c:v>-0.010593234323432732</c:v>
                </c:pt>
                <c:pt idx="3">
                  <c:v>0.0052661527707513756</c:v>
                </c:pt>
                <c:pt idx="4">
                  <c:v>0.020126641343908958</c:v>
                </c:pt>
                <c:pt idx="5">
                  <c:v>0.03390187287774982</c:v>
                </c:pt>
                <c:pt idx="6">
                  <c:v>0.046536935872548923</c:v>
                </c:pt>
                <c:pt idx="7">
                  <c:v>0.0580063463859668</c:v>
                </c:pt>
                <c:pt idx="8">
                  <c:v>0.06831081372583814</c:v>
                </c:pt>
                <c:pt idx="9">
                  <c:v>0.07747324361291685</c:v>
                </c:pt>
                <c:pt idx="10">
                  <c:v>0.08553440108996391</c:v>
                </c:pt>
                <c:pt idx="11">
                  <c:v>0.09254858611908467</c:v>
                </c:pt>
                <c:pt idx="12">
                  <c:v>0.09857958637743369</c:v>
                </c:pt>
                <c:pt idx="13">
                  <c:v>0.10369708112914378</c:v>
                </c:pt>
                <c:pt idx="14">
                  <c:v>0.10797358892300846</c:v>
                </c:pt>
                <c:pt idx="15">
                  <c:v>0.11148198660672026</c:v>
                </c:pt>
                <c:pt idx="16">
                  <c:v>0.11429357972422771</c:v>
                </c:pt>
                <c:pt idx="17">
                  <c:v>0.11647667371110426</c:v>
                </c:pt>
                <c:pt idx="18">
                  <c:v>0.11809557867798226</c:v>
                </c:pt>
                <c:pt idx="19">
                  <c:v>0.11895570707082115</c:v>
                </c:pt>
                <c:pt idx="20">
                  <c:v>0.11925600917413615</c:v>
                </c:pt>
                <c:pt idx="21">
                  <c:v>0.11916492680606172</c:v>
                </c:pt>
                <c:pt idx="22">
                  <c:v>0.11882368677084099</c:v>
                </c:pt>
                <c:pt idx="23">
                  <c:v>0.11834971807460981</c:v>
                </c:pt>
                <c:pt idx="24">
                  <c:v>0.11783992970100421</c:v>
                </c:pt>
                <c:pt idx="25">
                  <c:v>0.11737370386576007</c:v>
                </c:pt>
                <c:pt idx="26">
                  <c:v>0.11701553880310289</c:v>
                </c:pt>
                <c:pt idx="27">
                  <c:v>0.11681732540631895</c:v>
                </c:pt>
                <c:pt idx="28">
                  <c:v>0.11682027203490009</c:v>
                </c:pt>
                <c:pt idx="29">
                  <c:v>0.11705650816305546</c:v>
                </c:pt>
                <c:pt idx="30">
                  <c:v>0.117550405131154</c:v>
                </c:pt>
                <c:pt idx="31">
                  <c:v>0.11831965445036996</c:v>
                </c:pt>
                <c:pt idx="32">
                  <c:v>0.11937614315948242</c:v>
                </c:pt>
                <c:pt idx="33">
                  <c:v>0.12072666309178004</c:v>
                </c:pt>
                <c:pt idx="34">
                  <c:v>0.12237348746937649</c:v>
                </c:pt>
                <c:pt idx="35">
                  <c:v>0.1243148445171629</c:v>
                </c:pt>
                <c:pt idx="36">
                  <c:v>0.1265453140523629</c:v>
                </c:pt>
                <c:pt idx="37">
                  <c:v>0.12905616938342135</c:v>
                </c:pt>
                <c:pt idx="38">
                  <c:v>0.1318356833839962</c:v>
                </c:pt>
                <c:pt idx="39">
                  <c:v>0.13486941429358534</c:v>
                </c:pt>
                <c:pt idx="40">
                  <c:v>0.13814048362176834</c:v>
                </c:pt>
                <c:pt idx="41">
                  <c:v>0.14162985548915774</c:v>
                </c:pt>
                <c:pt idx="42">
                  <c:v>0.14531662383008648</c:v>
                </c:pt>
                <c:pt idx="43">
                  <c:v>0.14917831113346836</c:v>
                </c:pt>
                <c:pt idx="44">
                  <c:v>0.15319117985041064</c:v>
                </c:pt>
                <c:pt idx="45">
                  <c:v>0.15733055530456497</c:v>
                </c:pt>
                <c:pt idx="46">
                  <c:v>0.16157115696498536</c:v>
                </c:pt>
                <c:pt idx="47">
                  <c:v>0.16588743334109513</c:v>
                </c:pt>
                <c:pt idx="48">
                  <c:v>0.17025389458490814</c:v>
                </c:pt>
                <c:pt idx="49">
                  <c:v>0.17464543616898887</c:v>
                </c:pt>
                <c:pt idx="50">
                  <c:v>0.1790376467593866</c:v>
                </c:pt>
              </c:numCache>
            </c:numRef>
          </c:val>
          <c:smooth val="0"/>
        </c:ser>
        <c:marker val="1"/>
        <c:axId val="8350063"/>
        <c:axId val="8041704"/>
      </c:lineChart>
      <c:catAx>
        <c:axId val="835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41704"/>
        <c:crosses val="autoZero"/>
        <c:auto val="1"/>
        <c:lblOffset val="100"/>
        <c:tickLblSkip val="4"/>
        <c:noMultiLvlLbl val="0"/>
      </c:catAx>
      <c:valAx>
        <c:axId val="804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835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Main'!$A$53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Main'!$B$53:$CD$53</c:f>
              <c:numCache>
                <c:ptCount val="81"/>
                <c:pt idx="1">
                  <c:v>75</c:v>
                </c:pt>
                <c:pt idx="2">
                  <c:v>75.2203125</c:v>
                </c:pt>
                <c:pt idx="3">
                  <c:v>75.6551953125</c:v>
                </c:pt>
                <c:pt idx="4">
                  <c:v>76.29853417968751</c:v>
                </c:pt>
                <c:pt idx="5">
                  <c:v>77.14394377441407</c:v>
                </c:pt>
                <c:pt idx="6">
                  <c:v>78.18485335144045</c:v>
                </c:pt>
                <c:pt idx="7">
                  <c:v>79.41457910389711</c:v>
                </c:pt>
                <c:pt idx="8">
                  <c:v>80.82638501622735</c:v>
                </c:pt>
                <c:pt idx="9">
                  <c:v>82.41353377450044</c:v>
                </c:pt>
                <c:pt idx="10">
                  <c:v>84.16932909372431</c:v>
                </c:pt>
                <c:pt idx="11">
                  <c:v>86.08715064599339</c:v>
                </c:pt>
                <c:pt idx="12">
                  <c:v>88.1604826197796</c:v>
                </c:pt>
                <c:pt idx="13">
                  <c:v>90.38293680661579</c:v>
                </c:pt>
                <c:pt idx="14">
                  <c:v>92.74827099438198</c:v>
                </c:pt>
                <c:pt idx="15">
                  <c:v>95.25040334424777</c:v>
                </c:pt>
                <c:pt idx="16">
                  <c:v>97.88342333917215</c:v>
                </c:pt>
                <c:pt idx="17">
                  <c:v>100.64159981408322</c:v>
                </c:pt>
                <c:pt idx="18">
                  <c:v>103.51938651001502</c:v>
                </c:pt>
                <c:pt idx="19">
                  <c:v>106.51142553532075</c:v>
                </c:pt>
                <c:pt idx="20">
                  <c:v>109.61254906551038</c:v>
                </c:pt>
                <c:pt idx="21">
                  <c:v>112.81777956832106</c:v>
                </c:pt>
                <c:pt idx="22">
                  <c:v>116.05670380148042</c:v>
                </c:pt>
                <c:pt idx="23">
                  <c:v>119.2705801715349</c:v>
                </c:pt>
                <c:pt idx="24">
                  <c:v>122.41073627807059</c:v>
                </c:pt>
                <c:pt idx="25">
                  <c:v>125.43717393989043</c:v>
                </c:pt>
                <c:pt idx="26">
                  <c:v>128.3173554091539</c:v>
                </c:pt>
                <c:pt idx="27">
                  <c:v>131.02514778417188</c:v>
                </c:pt>
                <c:pt idx="28">
                  <c:v>133.53990552225451</c:v>
                </c:pt>
                <c:pt idx="29">
                  <c:v>135.84567348252168</c:v>
                </c:pt>
                <c:pt idx="30">
                  <c:v>137.93049514022792</c:v>
                </c:pt>
                <c:pt idx="31">
                  <c:v>139.78581254856985</c:v>
                </c:pt>
                <c:pt idx="32">
                  <c:v>141.4059463158255</c:v>
                </c:pt>
                <c:pt idx="33">
                  <c:v>142.78764534538283</c:v>
                </c:pt>
                <c:pt idx="34">
                  <c:v>143.9296973802938</c:v>
                </c:pt>
                <c:pt idx="35">
                  <c:v>144.8325925256866</c:v>
                </c:pt>
                <c:pt idx="36">
                  <c:v>145.4982329120089</c:v>
                </c:pt>
                <c:pt idx="37">
                  <c:v>145.9296825274392</c:v>
                </c:pt>
                <c:pt idx="38">
                  <c:v>146.1309520044692</c:v>
                </c:pt>
                <c:pt idx="39">
                  <c:v>146.1068138072224</c:v>
                </c:pt>
                <c:pt idx="40">
                  <c:v>145.8626438444659</c:v>
                </c:pt>
                <c:pt idx="41">
                  <c:v>145.40428603889663</c:v>
                </c:pt>
                <c:pt idx="42">
                  <c:v>144.7379368252741</c:v>
                </c:pt>
                <c:pt idx="43">
                  <c:v>143.87004693629237</c:v>
                </c:pt>
                <c:pt idx="44">
                  <c:v>142.80723817272448</c:v>
                </c:pt>
                <c:pt idx="45">
                  <c:v>141.55623314942915</c:v>
                </c:pt>
                <c:pt idx="46">
                  <c:v>140.12379626663096</c:v>
                </c:pt>
                <c:pt idx="47">
                  <c:v>138.51668438113853</c:v>
                </c:pt>
                <c:pt idx="48">
                  <c:v>136.74160584894082</c:v>
                </c:pt>
                <c:pt idx="49">
                  <c:v>134.8051867824956</c:v>
                </c:pt>
                <c:pt idx="50">
                  <c:v>132.71394351612244</c:v>
                </c:pt>
                <c:pt idx="51">
                  <c:v>130.47426040397397</c:v>
                </c:pt>
                <c:pt idx="52">
                  <c:v>128.0923721894757</c:v>
                </c:pt>
                <c:pt idx="53">
                  <c:v>125.57435028498978</c:v>
                </c:pt>
                <c:pt idx="54">
                  <c:v>122.9260923876047</c:v>
                </c:pt>
                <c:pt idx="55">
                  <c:v>120.15331493298082</c:v>
                </c:pt>
                <c:pt idx="56">
                  <c:v>117.26154795549358</c:v>
                </c:pt>
                <c:pt idx="57">
                  <c:v>114.25613198073547</c:v>
                </c:pt>
                <c:pt idx="58">
                  <c:v>111.14221662683822</c:v>
                </c:pt>
                <c:pt idx="59">
                  <c:v>107.92476063499339</c:v>
                </c:pt>
                <c:pt idx="60">
                  <c:v>104.60853308780365</c:v>
                </c:pt>
                <c:pt idx="61">
                  <c:v>101.1981156074034</c:v>
                </c:pt>
                <c:pt idx="62">
                  <c:v>97.73071785427442</c:v>
                </c:pt>
                <c:pt idx="63">
                  <c:v>94.23762648539676</c:v>
                </c:pt>
                <c:pt idx="64">
                  <c:v>90.74500911948346</c:v>
                </c:pt>
                <c:pt idx="65">
                  <c:v>87.27461462707126</c:v>
                </c:pt>
                <c:pt idx="66">
                  <c:v>83.84438286383443</c:v>
                </c:pt>
                <c:pt idx="67">
                  <c:v>80.46897531774484</c:v>
                </c:pt>
                <c:pt idx="68">
                  <c:v>77.16023669932197</c:v>
                </c:pt>
                <c:pt idx="69">
                  <c:v>73.9275962433872</c:v>
                </c:pt>
                <c:pt idx="70">
                  <c:v>70.77841638787024</c:v>
                </c:pt>
                <c:pt idx="71">
                  <c:v>67.71829553054759</c:v>
                </c:pt>
                <c:pt idx="72">
                  <c:v>64.7513307208322</c:v>
                </c:pt>
                <c:pt idx="73">
                  <c:v>61.880345405751086</c:v>
                </c:pt>
                <c:pt idx="74">
                  <c:v>59.107086703803965</c:v>
                </c:pt>
                <c:pt idx="75">
                  <c:v>56.43239611591166</c:v>
                </c:pt>
                <c:pt idx="76">
                  <c:v>53.85635708900172</c:v>
                </c:pt>
                <c:pt idx="77">
                  <c:v>51.378422416076575</c:v>
                </c:pt>
                <c:pt idx="78">
                  <c:v>48.997524079107066</c:v>
                </c:pt>
                <c:pt idx="79">
                  <c:v>46.71216781100674</c:v>
                </c:pt>
                <c:pt idx="80">
                  <c:v>44.520514364329564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Main'!$A$54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Main'!$B$54:$CD$54</c:f>
              <c:numCache>
                <c:ptCount val="81"/>
                <c:pt idx="1">
                  <c:v>6.62109375</c:v>
                </c:pt>
                <c:pt idx="2">
                  <c:v>7.027456965529918</c:v>
                </c:pt>
                <c:pt idx="3">
                  <c:v>7.466736701003608</c:v>
                </c:pt>
                <c:pt idx="4">
                  <c:v>7.936497564572955</c:v>
                </c:pt>
                <c:pt idx="5">
                  <c:v>8.43420024649667</c:v>
                </c:pt>
                <c:pt idx="6">
                  <c:v>8.957179958091823</c:v>
                </c:pt>
                <c:pt idx="7">
                  <c:v>9.502624814170973</c:v>
                </c:pt>
                <c:pt idx="8">
                  <c:v>10.067554211689233</c:v>
                </c:pt>
                <c:pt idx="9">
                  <c:v>10.648797278910235</c:v>
                </c:pt>
                <c:pt idx="10">
                  <c:v>11.242971492755773</c:v>
                </c:pt>
                <c:pt idx="11">
                  <c:v>11.846461587084878</c:v>
                </c:pt>
                <c:pt idx="12">
                  <c:v>12.455398901344617</c:v>
                </c:pt>
                <c:pt idx="13">
                  <c:v>13.065641347159438</c:v>
                </c:pt>
                <c:pt idx="14">
                  <c:v>13.672754199701146</c:v>
                </c:pt>
                <c:pt idx="15">
                  <c:v>14.271991950726767</c:v>
                </c:pt>
                <c:pt idx="16">
                  <c:v>14.858281490489437</c:v>
                </c:pt>
                <c:pt idx="17">
                  <c:v>15.426206915694275</c:v>
                </c:pt>
                <c:pt idx="18">
                  <c:v>15.96999628952558</c:v>
                </c:pt>
                <c:pt idx="19">
                  <c:v>16.483510706611415</c:v>
                </c:pt>
                <c:pt idx="20">
                  <c:v>16.960236039570635</c:v>
                </c:pt>
                <c:pt idx="21">
                  <c:v>17.393277763322583</c:v>
                </c:pt>
                <c:pt idx="22">
                  <c:v>17.793687954666154</c:v>
                </c:pt>
                <c:pt idx="23">
                  <c:v>18.172578733254202</c:v>
                </c:pt>
                <c:pt idx="24">
                  <c:v>18.54114544867711</c:v>
                </c:pt>
                <c:pt idx="25">
                  <c:v>18.910684012076555</c:v>
                </c:pt>
                <c:pt idx="26">
                  <c:v>19.292602076026782</c:v>
                </c:pt>
                <c:pt idx="27">
                  <c:v>19.698423781281207</c:v>
                </c:pt>
                <c:pt idx="28">
                  <c:v>20.139787817405338</c:v>
                </c:pt>
                <c:pt idx="29">
                  <c:v>20.62843858740639</c:v>
                </c:pt>
                <c:pt idx="30">
                  <c:v>21.176210325029498</c:v>
                </c:pt>
                <c:pt idx="31">
                  <c:v>21.795004087825095</c:v>
                </c:pt>
                <c:pt idx="32">
                  <c:v>22.49675763930695</c:v>
                </c:pt>
                <c:pt idx="33">
                  <c:v>23.29340833882523</c:v>
                </c:pt>
                <c:pt idx="34">
                  <c:v>24.196849276806677</c:v>
                </c:pt>
                <c:pt idx="35">
                  <c:v>25.218879023657756</c:v>
                </c:pt>
                <c:pt idx="36">
                  <c:v>26.371145500010943</c:v>
                </c:pt>
                <c:pt idx="37">
                  <c:v>27.665084620479153</c:v>
                </c:pt>
                <c:pt idx="38">
                  <c:v>29.111854508315904</c:v>
                </c:pt>
                <c:pt idx="39">
                  <c:v>30.72226621939828</c:v>
                </c:pt>
                <c:pt idx="40">
                  <c:v>32.50671204533637</c:v>
                </c:pt>
                <c:pt idx="41">
                  <c:v>34.47509258159955</c:v>
                </c:pt>
                <c:pt idx="42">
                  <c:v>36.63674384166752</c:v>
                </c:pt>
                <c:pt idx="43">
                  <c:v>39.00036576698253</c:v>
                </c:pt>
                <c:pt idx="44">
                  <c:v>41.57395352010845</c:v>
                </c:pt>
                <c:pt idx="45">
                  <c:v>44.364732951103754</c:v>
                </c:pt>
                <c:pt idx="46">
                  <c:v>47.37910159198581</c:v>
                </c:pt>
                <c:pt idx="47">
                  <c:v>50.62257646002734</c:v>
                </c:pt>
                <c:pt idx="48">
                  <c:v>54.09974983781808</c:v>
                </c:pt>
                <c:pt idx="49">
                  <c:v>57.81425404857912</c:v>
                </c:pt>
                <c:pt idx="50">
                  <c:v>61.76873606286606</c:v>
                </c:pt>
                <c:pt idx="51">
                  <c:v>65.96484256286502</c:v>
                </c:pt>
                <c:pt idx="52">
                  <c:v>70.40321585966868</c:v>
                </c:pt>
                <c:pt idx="53">
                  <c:v>75.08350081499616</c:v>
                </c:pt>
                <c:pt idx="54">
                  <c:v>80.00436267025145</c:v>
                </c:pt>
                <c:pt idx="55">
                  <c:v>85.16351544133347</c:v>
                </c:pt>
                <c:pt idx="56">
                  <c:v>90.55776030575568</c:v>
                </c:pt>
                <c:pt idx="57">
                  <c:v>96.18303319731707</c:v>
                </c:pt>
                <c:pt idx="58">
                  <c:v>102.03446063968582</c:v>
                </c:pt>
                <c:pt idx="59">
                  <c:v>108.1064226993442</c:v>
                </c:pt>
                <c:pt idx="60">
                  <c:v>114.39262182436228</c:v>
                </c:pt>
                <c:pt idx="61">
                  <c:v>120.88615626064909</c:v>
                </c:pt>
                <c:pt idx="62">
                  <c:v>127.54089089195914</c:v>
                </c:pt>
                <c:pt idx="63">
                  <c:v>134.31431101400727</c:v>
                </c:pt>
                <c:pt idx="64">
                  <c:v>141.16741534472592</c:v>
                </c:pt>
                <c:pt idx="65">
                  <c:v>148.0646005002689</c:v>
                </c:pt>
                <c:pt idx="66">
                  <c:v>154.9735370474241</c:v>
                </c:pt>
                <c:pt idx="67">
                  <c:v>161.86503759541208</c:v>
                </c:pt>
                <c:pt idx="68">
                  <c:v>168.71291768422827</c:v>
                </c:pt>
                <c:pt idx="69">
                  <c:v>175.49385046046154</c:v>
                </c:pt>
                <c:pt idx="70">
                  <c:v>182.1872163050294</c:v>
                </c:pt>
                <c:pt idx="71">
                  <c:v>188.77494869278985</c:v>
                </c:pt>
                <c:pt idx="72">
                  <c:v>195.24137762557095</c:v>
                </c:pt>
                <c:pt idx="73">
                  <c:v>201.5730719932315</c:v>
                </c:pt>
                <c:pt idx="74">
                  <c:v>207.7586821883054</c:v>
                </c:pt>
                <c:pt idx="75">
                  <c:v>213.78878423553272</c:v>
                </c:pt>
                <c:pt idx="76">
                  <c:v>219.65572660526146</c:v>
                </c:pt>
                <c:pt idx="77">
                  <c:v>225.35348076631465</c:v>
                </c:pt>
                <c:pt idx="78">
                  <c:v>230.87749640607112</c:v>
                </c:pt>
                <c:pt idx="79">
                  <c:v>236.22456210922482</c:v>
                </c:pt>
                <c:pt idx="80">
                  <c:v>241.39267214728358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'v2 Main'!$A$55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Main'!$B$55:$CD$55</c:f>
              <c:numCache>
                <c:ptCount val="81"/>
                <c:pt idx="0">
                  <c:v>81.25</c:v>
                </c:pt>
                <c:pt idx="1">
                  <c:v>81.62109375</c:v>
                </c:pt>
                <c:pt idx="2">
                  <c:v>82.24776946552993</c:v>
                </c:pt>
                <c:pt idx="3">
                  <c:v>83.12193201350361</c:v>
                </c:pt>
                <c:pt idx="4">
                  <c:v>84.23503174426047</c:v>
                </c:pt>
                <c:pt idx="5">
                  <c:v>85.57814402091074</c:v>
                </c:pt>
                <c:pt idx="6">
                  <c:v>87.14203330953228</c:v>
                </c:pt>
                <c:pt idx="7">
                  <c:v>88.91720391806808</c:v>
                </c:pt>
                <c:pt idx="8">
                  <c:v>90.89393922791658</c:v>
                </c:pt>
                <c:pt idx="9">
                  <c:v>93.06233105341067</c:v>
                </c:pt>
                <c:pt idx="10">
                  <c:v>95.41230058648009</c:v>
                </c:pt>
                <c:pt idx="11">
                  <c:v>97.93361223307826</c:v>
                </c:pt>
                <c:pt idx="12">
                  <c:v>100.61588152112422</c:v>
                </c:pt>
                <c:pt idx="13">
                  <c:v>103.44857815377523</c:v>
                </c:pt>
                <c:pt idx="14">
                  <c:v>106.42102519408313</c:v>
                </c:pt>
                <c:pt idx="15">
                  <c:v>109.52239529497454</c:v>
                </c:pt>
                <c:pt idx="16">
                  <c:v>112.74170482966159</c:v>
                </c:pt>
                <c:pt idx="17">
                  <c:v>116.0678067297775</c:v>
                </c:pt>
                <c:pt idx="18">
                  <c:v>119.4893827995406</c:v>
                </c:pt>
                <c:pt idx="19">
                  <c:v>122.99493624193217</c:v>
                </c:pt>
                <c:pt idx="20">
                  <c:v>126.57278510508101</c:v>
                </c:pt>
                <c:pt idx="21">
                  <c:v>130.21105733164364</c:v>
                </c:pt>
                <c:pt idx="22">
                  <c:v>133.85039175614656</c:v>
                </c:pt>
                <c:pt idx="23">
                  <c:v>137.4431589047891</c:v>
                </c:pt>
                <c:pt idx="24">
                  <c:v>140.9518817267477</c:v>
                </c:pt>
                <c:pt idx="25">
                  <c:v>144.34785795196697</c:v>
                </c:pt>
                <c:pt idx="26">
                  <c:v>147.60995748518067</c:v>
                </c:pt>
                <c:pt idx="27">
                  <c:v>150.72357156545308</c:v>
                </c:pt>
                <c:pt idx="28">
                  <c:v>153.67969333965985</c:v>
                </c:pt>
                <c:pt idx="29">
                  <c:v>156.47411206992805</c:v>
                </c:pt>
                <c:pt idx="30">
                  <c:v>159.10670546525742</c:v>
                </c:pt>
                <c:pt idx="31">
                  <c:v>161.58081663639496</c:v>
                </c:pt>
                <c:pt idx="32">
                  <c:v>163.90270395513244</c:v>
                </c:pt>
                <c:pt idx="33">
                  <c:v>166.08105368420806</c:v>
                </c:pt>
                <c:pt idx="34">
                  <c:v>168.12654665710048</c:v>
                </c:pt>
                <c:pt idx="35">
                  <c:v>170.05147154934437</c:v>
                </c:pt>
                <c:pt idx="36">
                  <c:v>171.86937841201984</c:v>
                </c:pt>
                <c:pt idx="37">
                  <c:v>173.59476714791836</c:v>
                </c:pt>
                <c:pt idx="38">
                  <c:v>175.2428065127851</c:v>
                </c:pt>
                <c:pt idx="39">
                  <c:v>176.8290800266207</c:v>
                </c:pt>
                <c:pt idx="40">
                  <c:v>178.36935588980228</c:v>
                </c:pt>
                <c:pt idx="41">
                  <c:v>179.87937862049617</c:v>
                </c:pt>
                <c:pt idx="42">
                  <c:v>181.3746806669416</c:v>
                </c:pt>
                <c:pt idx="43">
                  <c:v>182.8704127032749</c:v>
                </c:pt>
                <c:pt idx="44">
                  <c:v>184.38119169283294</c:v>
                </c:pt>
                <c:pt idx="45">
                  <c:v>185.9209661005329</c:v>
                </c:pt>
                <c:pt idx="46">
                  <c:v>187.50289785861676</c:v>
                </c:pt>
                <c:pt idx="47">
                  <c:v>189.13926084116588</c:v>
                </c:pt>
                <c:pt idx="48">
                  <c:v>190.8413556867589</c:v>
                </c:pt>
                <c:pt idx="49">
                  <c:v>192.61944083107474</c:v>
                </c:pt>
                <c:pt idx="50">
                  <c:v>194.4826795789885</c:v>
                </c:pt>
                <c:pt idx="51">
                  <c:v>196.439102966839</c:v>
                </c:pt>
                <c:pt idx="52">
                  <c:v>198.49558804914437</c:v>
                </c:pt>
                <c:pt idx="53">
                  <c:v>200.65785109998592</c:v>
                </c:pt>
                <c:pt idx="54">
                  <c:v>202.93045505785614</c:v>
                </c:pt>
                <c:pt idx="55">
                  <c:v>205.3168303743143</c:v>
                </c:pt>
                <c:pt idx="56">
                  <c:v>207.81930826124926</c:v>
                </c:pt>
                <c:pt idx="57">
                  <c:v>210.43916517805255</c:v>
                </c:pt>
                <c:pt idx="58">
                  <c:v>213.17667726652405</c:v>
                </c:pt>
                <c:pt idx="59">
                  <c:v>216.03118333433758</c:v>
                </c:pt>
                <c:pt idx="60">
                  <c:v>219.00115491216593</c:v>
                </c:pt>
                <c:pt idx="61">
                  <c:v>222.0842718680525</c:v>
                </c:pt>
                <c:pt idx="62">
                  <c:v>225.27160874623354</c:v>
                </c:pt>
                <c:pt idx="63">
                  <c:v>228.55193749940403</c:v>
                </c:pt>
                <c:pt idx="64">
                  <c:v>231.91242446420938</c:v>
                </c:pt>
                <c:pt idx="65">
                  <c:v>235.33921512734017</c:v>
                </c:pt>
                <c:pt idx="66">
                  <c:v>238.8179199112585</c:v>
                </c:pt>
                <c:pt idx="67">
                  <c:v>242.33401291315693</c:v>
                </c:pt>
                <c:pt idx="68">
                  <c:v>245.87315438355023</c:v>
                </c:pt>
                <c:pt idx="69">
                  <c:v>249.42144670384874</c:v>
                </c:pt>
                <c:pt idx="70">
                  <c:v>252.96563269289965</c:v>
                </c:pt>
                <c:pt idx="71">
                  <c:v>256.49324422333746</c:v>
                </c:pt>
                <c:pt idx="72">
                  <c:v>259.99270834640316</c:v>
                </c:pt>
                <c:pt idx="73">
                  <c:v>263.4534173989826</c:v>
                </c:pt>
                <c:pt idx="74">
                  <c:v>266.8657688921094</c:v>
                </c:pt>
                <c:pt idx="75">
                  <c:v>270.2211803514444</c:v>
                </c:pt>
                <c:pt idx="76">
                  <c:v>273.5120836942632</c:v>
                </c:pt>
                <c:pt idx="77">
                  <c:v>276.7319031823912</c:v>
                </c:pt>
                <c:pt idx="78">
                  <c:v>279.8750204851782</c:v>
                </c:pt>
                <c:pt idx="79">
                  <c:v>282.9367299202316</c:v>
                </c:pt>
                <c:pt idx="80">
                  <c:v>285.91318651161316</c:v>
                </c:pt>
              </c:numCache>
            </c:numRef>
          </c:val>
          <c:smooth val="0"/>
        </c:ser>
        <c:marker val="1"/>
        <c:axId val="5266473"/>
        <c:axId val="47398258"/>
      </c:lineChart>
      <c:catAx>
        <c:axId val="52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98258"/>
        <c:crosses val="autoZero"/>
        <c:auto val="1"/>
        <c:lblOffset val="100"/>
        <c:tickLblSkip val="4"/>
        <c:noMultiLvlLbl val="0"/>
      </c:catAx>
      <c:valAx>
        <c:axId val="4739825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Main'!$A$13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Main'!$B$13:$CD$13</c:f>
              <c:numCache>
                <c:ptCount val="81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0.5750000000000001</c:v>
                </c:pt>
                <c:pt idx="4">
                  <c:v>0.6000000000000001</c:v>
                </c:pt>
                <c:pt idx="5">
                  <c:v>0.6250000000000001</c:v>
                </c:pt>
                <c:pt idx="6">
                  <c:v>0.6500000000000001</c:v>
                </c:pt>
                <c:pt idx="7">
                  <c:v>0.6750000000000002</c:v>
                </c:pt>
                <c:pt idx="8">
                  <c:v>0.7000000000000002</c:v>
                </c:pt>
                <c:pt idx="9">
                  <c:v>0.7250000000000002</c:v>
                </c:pt>
                <c:pt idx="10">
                  <c:v>0.7500000000000002</c:v>
                </c:pt>
                <c:pt idx="11">
                  <c:v>0.7750000000000002</c:v>
                </c:pt>
                <c:pt idx="12">
                  <c:v>0.8000000000000003</c:v>
                </c:pt>
                <c:pt idx="13">
                  <c:v>0.8250000000000003</c:v>
                </c:pt>
                <c:pt idx="14">
                  <c:v>0.8500000000000003</c:v>
                </c:pt>
                <c:pt idx="15">
                  <c:v>0.8750000000000003</c:v>
                </c:pt>
                <c:pt idx="16">
                  <c:v>0.9000000000000004</c:v>
                </c:pt>
                <c:pt idx="17">
                  <c:v>0.9250000000000004</c:v>
                </c:pt>
                <c:pt idx="18">
                  <c:v>0.9500000000000004</c:v>
                </c:pt>
                <c:pt idx="19">
                  <c:v>0.9750000000000004</c:v>
                </c:pt>
                <c:pt idx="20">
                  <c:v>1</c:v>
                </c:pt>
                <c:pt idx="21">
                  <c:v>0.975</c:v>
                </c:pt>
                <c:pt idx="22">
                  <c:v>0.95</c:v>
                </c:pt>
                <c:pt idx="23">
                  <c:v>0.9249999999999999</c:v>
                </c:pt>
                <c:pt idx="24">
                  <c:v>0.8999999999999999</c:v>
                </c:pt>
                <c:pt idx="25">
                  <c:v>0.8749999999999999</c:v>
                </c:pt>
                <c:pt idx="26">
                  <c:v>0.8499999999999999</c:v>
                </c:pt>
                <c:pt idx="27">
                  <c:v>0.8249999999999998</c:v>
                </c:pt>
                <c:pt idx="28">
                  <c:v>0.7999999999999998</c:v>
                </c:pt>
                <c:pt idx="29">
                  <c:v>0.7749999999999998</c:v>
                </c:pt>
                <c:pt idx="30">
                  <c:v>0.7499999999999998</c:v>
                </c:pt>
                <c:pt idx="31">
                  <c:v>0.7249999999999998</c:v>
                </c:pt>
                <c:pt idx="32">
                  <c:v>0.6999999999999997</c:v>
                </c:pt>
                <c:pt idx="33">
                  <c:v>0.6749999999999997</c:v>
                </c:pt>
                <c:pt idx="34">
                  <c:v>0.6499999999999997</c:v>
                </c:pt>
                <c:pt idx="35">
                  <c:v>0.6249999999999997</c:v>
                </c:pt>
                <c:pt idx="36">
                  <c:v>0.5999999999999996</c:v>
                </c:pt>
                <c:pt idx="37">
                  <c:v>0.5749999999999996</c:v>
                </c:pt>
                <c:pt idx="38">
                  <c:v>0.5499999999999996</c:v>
                </c:pt>
                <c:pt idx="39">
                  <c:v>0.5249999999999996</c:v>
                </c:pt>
                <c:pt idx="40">
                  <c:v>0.49999999999999956</c:v>
                </c:pt>
                <c:pt idx="41">
                  <c:v>0.47499999999999953</c:v>
                </c:pt>
                <c:pt idx="42">
                  <c:v>0.4499999999999995</c:v>
                </c:pt>
                <c:pt idx="43">
                  <c:v>0.4249999999999995</c:v>
                </c:pt>
                <c:pt idx="44">
                  <c:v>0.39999999999999947</c:v>
                </c:pt>
                <c:pt idx="45">
                  <c:v>0.37499999999999944</c:v>
                </c:pt>
                <c:pt idx="46">
                  <c:v>0.3499999999999994</c:v>
                </c:pt>
                <c:pt idx="47">
                  <c:v>0.3249999999999994</c:v>
                </c:pt>
                <c:pt idx="48">
                  <c:v>0.2999999999999994</c:v>
                </c:pt>
                <c:pt idx="49">
                  <c:v>0.27499999999999936</c:v>
                </c:pt>
                <c:pt idx="50">
                  <c:v>0.24999999999999936</c:v>
                </c:pt>
                <c:pt idx="51">
                  <c:v>0.22499999999999937</c:v>
                </c:pt>
                <c:pt idx="52">
                  <c:v>0.19999999999999937</c:v>
                </c:pt>
                <c:pt idx="53">
                  <c:v>0.17499999999999938</c:v>
                </c:pt>
                <c:pt idx="54">
                  <c:v>0.14999999999999938</c:v>
                </c:pt>
                <c:pt idx="55">
                  <c:v>0.12499999999999939</c:v>
                </c:pt>
                <c:pt idx="56">
                  <c:v>0.0999999999999994</c:v>
                </c:pt>
                <c:pt idx="57">
                  <c:v>0.0749999999999994</c:v>
                </c:pt>
                <c:pt idx="58">
                  <c:v>0.0499999999999994</c:v>
                </c:pt>
                <c:pt idx="59">
                  <c:v>0.024999999999999398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Main'!$A$25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Main'!$B$25:$CD$25</c:f>
              <c:numCache>
                <c:ptCount val="81"/>
                <c:pt idx="1">
                  <c:v>0.475</c:v>
                </c:pt>
                <c:pt idx="2">
                  <c:v>0.44999999999999996</c:v>
                </c:pt>
                <c:pt idx="3">
                  <c:v>0.42499999999999993</c:v>
                </c:pt>
                <c:pt idx="4">
                  <c:v>0.3999999999999999</c:v>
                </c:pt>
                <c:pt idx="5">
                  <c:v>0.3749999999999999</c:v>
                </c:pt>
                <c:pt idx="6">
                  <c:v>0.34999999999999987</c:v>
                </c:pt>
                <c:pt idx="7">
                  <c:v>0.32499999999999984</c:v>
                </c:pt>
                <c:pt idx="8">
                  <c:v>0.2999999999999998</c:v>
                </c:pt>
                <c:pt idx="9">
                  <c:v>0.2749999999999998</c:v>
                </c:pt>
                <c:pt idx="10">
                  <c:v>0.24999999999999978</c:v>
                </c:pt>
                <c:pt idx="11">
                  <c:v>0.22499999999999976</c:v>
                </c:pt>
                <c:pt idx="12">
                  <c:v>0.19999999999999973</c:v>
                </c:pt>
                <c:pt idx="13">
                  <c:v>0.1749999999999997</c:v>
                </c:pt>
                <c:pt idx="14">
                  <c:v>0.1499999999999997</c:v>
                </c:pt>
                <c:pt idx="15">
                  <c:v>0.12499999999999967</c:v>
                </c:pt>
                <c:pt idx="16">
                  <c:v>0.09999999999999964</c:v>
                </c:pt>
                <c:pt idx="17">
                  <c:v>0.07499999999999962</c:v>
                </c:pt>
                <c:pt idx="18">
                  <c:v>0.0499999999999996</c:v>
                </c:pt>
                <c:pt idx="19">
                  <c:v>0.024999999999999578</c:v>
                </c:pt>
                <c:pt idx="20">
                  <c:v>0</c:v>
                </c:pt>
                <c:pt idx="21">
                  <c:v>0.025000000000000022</c:v>
                </c:pt>
                <c:pt idx="22">
                  <c:v>0.050000000000000044</c:v>
                </c:pt>
                <c:pt idx="23">
                  <c:v>0.07500000000000007</c:v>
                </c:pt>
                <c:pt idx="24">
                  <c:v>0.10000000000000009</c:v>
                </c:pt>
                <c:pt idx="25">
                  <c:v>0.1250000000000001</c:v>
                </c:pt>
                <c:pt idx="26">
                  <c:v>0.15000000000000013</c:v>
                </c:pt>
                <c:pt idx="27">
                  <c:v>0.17500000000000016</c:v>
                </c:pt>
                <c:pt idx="28">
                  <c:v>0.20000000000000018</c:v>
                </c:pt>
                <c:pt idx="29">
                  <c:v>0.2250000000000002</c:v>
                </c:pt>
                <c:pt idx="30">
                  <c:v>0.2500000000000002</c:v>
                </c:pt>
                <c:pt idx="31">
                  <c:v>0.27500000000000024</c:v>
                </c:pt>
                <c:pt idx="32">
                  <c:v>0.30000000000000027</c:v>
                </c:pt>
                <c:pt idx="33">
                  <c:v>0.3250000000000003</c:v>
                </c:pt>
                <c:pt idx="34">
                  <c:v>0.3500000000000003</c:v>
                </c:pt>
                <c:pt idx="35">
                  <c:v>0.37500000000000033</c:v>
                </c:pt>
                <c:pt idx="36">
                  <c:v>0.40000000000000036</c:v>
                </c:pt>
                <c:pt idx="37">
                  <c:v>0.4250000000000004</c:v>
                </c:pt>
                <c:pt idx="38">
                  <c:v>0.4500000000000004</c:v>
                </c:pt>
                <c:pt idx="39">
                  <c:v>0.4750000000000004</c:v>
                </c:pt>
                <c:pt idx="40">
                  <c:v>0.5000000000000004</c:v>
                </c:pt>
                <c:pt idx="41">
                  <c:v>0.5250000000000005</c:v>
                </c:pt>
                <c:pt idx="42">
                  <c:v>0.5500000000000005</c:v>
                </c:pt>
                <c:pt idx="43">
                  <c:v>0.5750000000000005</c:v>
                </c:pt>
                <c:pt idx="44">
                  <c:v>0.6000000000000005</c:v>
                </c:pt>
                <c:pt idx="45">
                  <c:v>0.6250000000000006</c:v>
                </c:pt>
                <c:pt idx="46">
                  <c:v>0.6500000000000006</c:v>
                </c:pt>
                <c:pt idx="47">
                  <c:v>0.6750000000000006</c:v>
                </c:pt>
                <c:pt idx="48">
                  <c:v>0.7000000000000006</c:v>
                </c:pt>
                <c:pt idx="49">
                  <c:v>0.7250000000000006</c:v>
                </c:pt>
                <c:pt idx="50">
                  <c:v>0.7500000000000007</c:v>
                </c:pt>
                <c:pt idx="51">
                  <c:v>0.7750000000000006</c:v>
                </c:pt>
                <c:pt idx="52">
                  <c:v>0.8000000000000006</c:v>
                </c:pt>
                <c:pt idx="53">
                  <c:v>0.8250000000000006</c:v>
                </c:pt>
                <c:pt idx="54">
                  <c:v>0.8500000000000006</c:v>
                </c:pt>
                <c:pt idx="55">
                  <c:v>0.8750000000000007</c:v>
                </c:pt>
                <c:pt idx="56">
                  <c:v>0.9000000000000006</c:v>
                </c:pt>
                <c:pt idx="57">
                  <c:v>0.9250000000000006</c:v>
                </c:pt>
                <c:pt idx="58">
                  <c:v>0.9500000000000006</c:v>
                </c:pt>
                <c:pt idx="59">
                  <c:v>0.9750000000000006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  <c:smooth val="0"/>
        </c:ser>
        <c:marker val="1"/>
        <c:axId val="23931139"/>
        <c:axId val="14053660"/>
      </c:lineChart>
      <c:catAx>
        <c:axId val="23931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Main'!$A$57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Main'!$B$57:$AZ$57</c:f>
              <c:numCache>
                <c:ptCount val="51"/>
                <c:pt idx="1">
                  <c:v>61.45833333333333</c:v>
                </c:pt>
                <c:pt idx="2">
                  <c:v>60.66883680555555</c:v>
                </c:pt>
                <c:pt idx="3">
                  <c:v>60.111342592592585</c:v>
                </c:pt>
                <c:pt idx="4">
                  <c:v>59.76732120466821</c:v>
                </c:pt>
                <c:pt idx="5">
                  <c:v>59.61974707433127</c:v>
                </c:pt>
                <c:pt idx="6">
                  <c:v>59.65297523968648</c:v>
                </c:pt>
                <c:pt idx="7">
                  <c:v>59.852628203517945</c:v>
                </c:pt>
                <c:pt idx="8">
                  <c:v>60.20549212533985</c:v>
                </c:pt>
                <c:pt idx="9">
                  <c:v>60.69942157340418</c:v>
                </c:pt>
                <c:pt idx="10">
                  <c:v>61.323252127871015</c:v>
                </c:pt>
                <c:pt idx="11">
                  <c:v>62.06672018518642</c:v>
                </c:pt>
                <c:pt idx="12">
                  <c:v>62.92038936766031</c:v>
                </c:pt>
                <c:pt idx="13">
                  <c:v>63.8755829916994</c:v>
                </c:pt>
                <c:pt idx="14">
                  <c:v>64.92432209350136</c:v>
                </c:pt>
                <c:pt idx="15">
                  <c:v>66.05926855259766</c:v>
                </c:pt>
                <c:pt idx="16">
                  <c:v>67.27367289175817</c:v>
                </c:pt>
                <c:pt idx="17">
                  <c:v>68.56132636672814</c:v>
                </c:pt>
                <c:pt idx="18">
                  <c:v>69.91651699131978</c:v>
                </c:pt>
                <c:pt idx="19">
                  <c:v>71.31576000610453</c:v>
                </c:pt>
                <c:pt idx="20">
                  <c:v>72.73842054812079</c:v>
                </c:pt>
                <c:pt idx="21">
                  <c:v>74.16643151784277</c:v>
                </c:pt>
                <c:pt idx="22">
                  <c:v>75.584037189318</c:v>
                </c:pt>
                <c:pt idx="23">
                  <c:v>76.97756030660551</c:v>
                </c:pt>
                <c:pt idx="24">
                  <c:v>78.3351906032992</c:v>
                </c:pt>
                <c:pt idx="25">
                  <c:v>79.64679285915619</c:v>
                </c:pt>
                <c:pt idx="26">
                  <c:v>80.90373277005186</c:v>
                </c:pt>
                <c:pt idx="27">
                  <c:v>82.09871905591496</c:v>
                </c:pt>
                <c:pt idx="28">
                  <c:v>83.22566036712108</c:v>
                </c:pt>
                <c:pt idx="29">
                  <c:v>84.27953567410006</c:v>
                </c:pt>
                <c:pt idx="30">
                  <c:v>85.25627693861885</c:v>
                </c:pt>
                <c:pt idx="31">
                  <c:v>86.15266296922637</c:v>
                </c:pt>
                <c:pt idx="32">
                  <c:v>86.96622345850865</c:v>
                </c:pt>
                <c:pt idx="33">
                  <c:v>87.69515228684821</c:v>
                </c:pt>
                <c:pt idx="34">
                  <c:v>88.33822925699869</c:v>
                </c:pt>
                <c:pt idx="35">
                  <c:v>88.89474949660058</c:v>
                </c:pt>
                <c:pt idx="36">
                  <c:v>89.36445983235139</c:v>
                </c:pt>
                <c:pt idx="37">
                  <c:v>89.7475015004329</c:v>
                </c:pt>
                <c:pt idx="38">
                  <c:v>90.04435861346876</c:v>
                </c:pt>
                <c:pt idx="39">
                  <c:v>90.25581185518136</c:v>
                </c:pt>
                <c:pt idx="40">
                  <c:v>90.38289692044283</c:v>
                </c:pt>
                <c:pt idx="41">
                  <c:v>90.42686726093953</c:v>
                </c:pt>
                <c:pt idx="42">
                  <c:v>90.38916073553483</c:v>
                </c:pt>
                <c:pt idx="43">
                  <c:v>90.27136979993016</c:v>
                </c:pt>
                <c:pt idx="44">
                  <c:v>90.0752149026747</c:v>
                </c:pt>
                <c:pt idx="45">
                  <c:v>89.80252078422028</c:v>
                </c:pt>
                <c:pt idx="46">
                  <c:v>89.45519540279864</c:v>
                </c:pt>
                <c:pt idx="47">
                  <c:v>89.0352112356323</c:v>
                </c:pt>
                <c:pt idx="48">
                  <c:v>88.54458872657649</c:v>
                </c:pt>
                <c:pt idx="49">
                  <c:v>87.98538167191299</c:v>
                </c:pt>
                <c:pt idx="50">
                  <c:v>87.35966435484386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Main'!$A$58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Main'!$B$58:$AZ$58</c:f>
              <c:numCache>
                <c:ptCount val="51"/>
                <c:pt idx="1">
                  <c:v>16.1328125</c:v>
                </c:pt>
                <c:pt idx="2">
                  <c:v>16.716823730468747</c:v>
                </c:pt>
                <c:pt idx="3">
                  <c:v>17.376199121093748</c:v>
                </c:pt>
                <c:pt idx="4">
                  <c:v>18.11011149919128</c:v>
                </c:pt>
                <c:pt idx="5">
                  <c:v>18.917733335421143</c:v>
                </c:pt>
                <c:pt idx="6">
                  <c:v>19.798228592421</c:v>
                </c:pt>
                <c:pt idx="7">
                  <c:v>20.750744141156353</c:v>
                </c:pt>
                <c:pt idx="8">
                  <c:v>21.774400707812298</c:v>
                </c:pt>
                <c:pt idx="9">
                  <c:v>22.86828331195387</c:v>
                </c:pt>
                <c:pt idx="10">
                  <c:v>24.031431154445034</c:v>
                </c:pt>
                <c:pt idx="11">
                  <c:v>25.26282691123479</c:v>
                </c:pt>
                <c:pt idx="12">
                  <c:v>26.56138538658434</c:v>
                </c:pt>
                <c:pt idx="13">
                  <c:v>27.925941476612916</c:v>
                </c:pt>
                <c:pt idx="14">
                  <c:v>29.35523739117274</c:v>
                </c:pt>
                <c:pt idx="15">
                  <c:v>30.847909079015924</c:v>
                </c:pt>
                <c:pt idx="16">
                  <c:v>32.402471797977604</c:v>
                </c:pt>
                <c:pt idx="17">
                  <c:v>34.01730476845941</c:v>
                </c:pt>
                <c:pt idx="18">
                  <c:v>35.69063484484409</c:v>
                </c:pt>
                <c:pt idx="19">
                  <c:v>37.43203518466095</c:v>
                </c:pt>
                <c:pt idx="20">
                  <c:v>39.25158165787893</c:v>
                </c:pt>
                <c:pt idx="21">
                  <c:v>41.159890792129104</c:v>
                </c:pt>
                <c:pt idx="22">
                  <c:v>43.16815982030216</c:v>
                </c:pt>
                <c:pt idx="23">
                  <c:v>45.28820896222191</c:v>
                </c:pt>
                <c:pt idx="24">
                  <c:v>47.53252607939769</c:v>
                </c:pt>
                <c:pt idx="25">
                  <c:v>49.914313849584275</c:v>
                </c:pt>
                <c:pt idx="26">
                  <c:v>52.44753961605098</c:v>
                </c:pt>
                <c:pt idx="27">
                  <c:v>55.146988075106364</c:v>
                </c:pt>
                <c:pt idx="28">
                  <c:v>58.02831697456728</c:v>
                </c:pt>
                <c:pt idx="29">
                  <c:v>61.108116005528665</c:v>
                </c:pt>
                <c:pt idx="30">
                  <c:v>64.40396908001175</c:v>
                </c:pt>
                <c:pt idx="31">
                  <c:v>67.93452019787466</c:v>
                </c:pt>
                <c:pt idx="32">
                  <c:v>71.71954311779172</c:v>
                </c:pt>
                <c:pt idx="33">
                  <c:v>75.78001505918161</c:v>
                </c:pt>
                <c:pt idx="34">
                  <c:v>80.13819467472452</c:v>
                </c:pt>
                <c:pt idx="35">
                  <c:v>84.81770454659258</c:v>
                </c:pt>
                <c:pt idx="36">
                  <c:v>89.84361847376744</c:v>
                </c:pt>
                <c:pt idx="37">
                  <c:v>95.2425538328739</c:v>
                </c:pt>
                <c:pt idx="38">
                  <c:v>101.04276931086548</c:v>
                </c:pt>
                <c:pt idx="39">
                  <c:v>107.27426832470249</c:v>
                </c:pt>
                <c:pt idx="40">
                  <c:v>113.96890846091496</c:v>
                </c:pt>
                <c:pt idx="41">
                  <c:v>121.16051728669582</c:v>
                </c:pt>
                <c:pt idx="42">
                  <c:v>128.88501490397567</c:v>
                </c:pt>
                <c:pt idx="43">
                  <c:v>137.18054363885173</c:v>
                </c:pt>
                <c:pt idx="44">
                  <c:v>146.0876052808373</c:v>
                </c:pt>
                <c:pt idx="45">
                  <c:v>155.64920630973276</c:v>
                </c:pt>
                <c:pt idx="46">
                  <c:v>165.91101157256034</c:v>
                </c:pt>
                <c:pt idx="47">
                  <c:v>176.92150689902496</c:v>
                </c:pt>
                <c:pt idx="48">
                  <c:v>188.7321711714423</c:v>
                </c:pt>
                <c:pt idx="49">
                  <c:v>201.39765839408415</c:v>
                </c:pt>
                <c:pt idx="50">
                  <c:v>214.97599033752664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'v1 Main'!$A$59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Main'!$B$59:$AZ$59</c:f>
              <c:numCache>
                <c:ptCount val="51"/>
                <c:pt idx="0">
                  <c:v>78.125</c:v>
                </c:pt>
                <c:pt idx="1">
                  <c:v>77.59114583333333</c:v>
                </c:pt>
                <c:pt idx="2">
                  <c:v>77.38566053602429</c:v>
                </c:pt>
                <c:pt idx="3">
                  <c:v>77.48754171368634</c:v>
                </c:pt>
                <c:pt idx="4">
                  <c:v>77.87743270385948</c:v>
                </c:pt>
                <c:pt idx="5">
                  <c:v>78.53748040975242</c:v>
                </c:pt>
                <c:pt idx="6">
                  <c:v>79.45120383210748</c:v>
                </c:pt>
                <c:pt idx="7">
                  <c:v>80.6033723446743</c:v>
                </c:pt>
                <c:pt idx="8">
                  <c:v>81.97989283315215</c:v>
                </c:pt>
                <c:pt idx="9">
                  <c:v>83.56770488535805</c:v>
                </c:pt>
                <c:pt idx="10">
                  <c:v>85.35468328231605</c:v>
                </c:pt>
                <c:pt idx="11">
                  <c:v>87.32954709642121</c:v>
                </c:pt>
                <c:pt idx="12">
                  <c:v>89.48177475424465</c:v>
                </c:pt>
                <c:pt idx="13">
                  <c:v>91.80152446831232</c:v>
                </c:pt>
                <c:pt idx="14">
                  <c:v>94.2795594846741</c:v>
                </c:pt>
                <c:pt idx="15">
                  <c:v>96.90717763161358</c:v>
                </c:pt>
                <c:pt idx="16">
                  <c:v>99.67614468973576</c:v>
                </c:pt>
                <c:pt idx="17">
                  <c:v>102.57863113518755</c:v>
                </c:pt>
                <c:pt idx="18">
                  <c:v>105.60715183616387</c:v>
                </c:pt>
                <c:pt idx="19">
                  <c:v>108.74779519076547</c:v>
                </c:pt>
                <c:pt idx="20">
                  <c:v>111.99000220599972</c:v>
                </c:pt>
                <c:pt idx="21">
                  <c:v>115.32632230997187</c:v>
                </c:pt>
                <c:pt idx="22">
                  <c:v>118.75219700962015</c:v>
                </c:pt>
                <c:pt idx="23">
                  <c:v>122.26576926882743</c:v>
                </c:pt>
                <c:pt idx="24">
                  <c:v>125.86771668269688</c:v>
                </c:pt>
                <c:pt idx="25">
                  <c:v>129.56110670874045</c:v>
                </c:pt>
                <c:pt idx="26">
                  <c:v>133.35127238610283</c:v>
                </c:pt>
                <c:pt idx="27">
                  <c:v>137.24570713102133</c:v>
                </c:pt>
                <c:pt idx="28">
                  <c:v>141.25397734168837</c:v>
                </c:pt>
                <c:pt idx="29">
                  <c:v>145.38765167962873</c:v>
                </c:pt>
                <c:pt idx="30">
                  <c:v>149.6602460186306</c:v>
                </c:pt>
                <c:pt idx="31">
                  <c:v>154.08718316710105</c:v>
                </c:pt>
                <c:pt idx="32">
                  <c:v>158.68576657630035</c:v>
                </c:pt>
                <c:pt idx="33">
                  <c:v>163.47516734602982</c:v>
                </c:pt>
                <c:pt idx="34">
                  <c:v>168.47642393172322</c:v>
                </c:pt>
                <c:pt idx="35">
                  <c:v>173.71245404319316</c:v>
                </c:pt>
                <c:pt idx="36">
                  <c:v>179.2080783061188</c:v>
                </c:pt>
                <c:pt idx="37">
                  <c:v>184.9900553333068</c:v>
                </c:pt>
                <c:pt idx="38">
                  <c:v>191.08712792433425</c:v>
                </c:pt>
                <c:pt idx="39">
                  <c:v>197.53008017988384</c:v>
                </c:pt>
                <c:pt idx="40">
                  <c:v>204.3518053813578</c:v>
                </c:pt>
                <c:pt idx="41">
                  <c:v>211.58738454763534</c:v>
                </c:pt>
                <c:pt idx="42">
                  <c:v>219.2741756395105</c:v>
                </c:pt>
                <c:pt idx="43">
                  <c:v>227.4519134387819</c:v>
                </c:pt>
                <c:pt idx="44">
                  <c:v>236.162820183512</c:v>
                </c:pt>
                <c:pt idx="45">
                  <c:v>245.45172709395302</c:v>
                </c:pt>
                <c:pt idx="46">
                  <c:v>255.36620697535898</c:v>
                </c:pt>
                <c:pt idx="47">
                  <c:v>265.95671813465725</c:v>
                </c:pt>
                <c:pt idx="48">
                  <c:v>277.2767598980188</c:v>
                </c:pt>
                <c:pt idx="49">
                  <c:v>289.38304006599714</c:v>
                </c:pt>
                <c:pt idx="50">
                  <c:v>302.3356546923705</c:v>
                </c:pt>
              </c:numCache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Market 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Main'!$A$37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Main'!$B$37:$CD$37</c:f>
              <c:numCache>
                <c:ptCount val="81"/>
                <c:pt idx="1">
                  <c:v>0.25</c:v>
                </c:pt>
                <c:pt idx="2">
                  <c:v>0.250734375</c:v>
                </c:pt>
                <c:pt idx="3">
                  <c:v>0.252183984375</c:v>
                </c:pt>
                <c:pt idx="4">
                  <c:v>0.25432844726562504</c:v>
                </c:pt>
                <c:pt idx="5">
                  <c:v>0.2571464792480469</c:v>
                </c:pt>
                <c:pt idx="6">
                  <c:v>0.26061617783813484</c:v>
                </c:pt>
                <c:pt idx="7">
                  <c:v>0.26471526367965703</c:v>
                </c:pt>
                <c:pt idx="8">
                  <c:v>0.2694212833874245</c:v>
                </c:pt>
                <c:pt idx="9">
                  <c:v>0.2747117792483348</c:v>
                </c:pt>
                <c:pt idx="10">
                  <c:v>0.2805644303124144</c:v>
                </c:pt>
                <c:pt idx="11">
                  <c:v>0.28695716881997796</c:v>
                </c:pt>
                <c:pt idx="12">
                  <c:v>0.29386827539926536</c:v>
                </c:pt>
                <c:pt idx="13">
                  <c:v>0.3012764560220526</c:v>
                </c:pt>
                <c:pt idx="14">
                  <c:v>0.3091609033146066</c:v>
                </c:pt>
                <c:pt idx="15">
                  <c:v>0.3175013444808259</c:v>
                </c:pt>
                <c:pt idx="16">
                  <c:v>0.3262780777972405</c:v>
                </c:pt>
                <c:pt idx="17">
                  <c:v>0.3354719993802774</c:v>
                </c:pt>
                <c:pt idx="18">
                  <c:v>0.3450646217000501</c:v>
                </c:pt>
                <c:pt idx="19">
                  <c:v>0.3550380851177358</c:v>
                </c:pt>
                <c:pt idx="20">
                  <c:v>0.36537516355170124</c:v>
                </c:pt>
                <c:pt idx="21">
                  <c:v>0.37605926522773686</c:v>
                </c:pt>
                <c:pt idx="22">
                  <c:v>0.3868556793382681</c:v>
                </c:pt>
                <c:pt idx="23">
                  <c:v>0.397568600571783</c:v>
                </c:pt>
                <c:pt idx="24">
                  <c:v>0.4080357875935686</c:v>
                </c:pt>
                <c:pt idx="25">
                  <c:v>0.4181239131329681</c:v>
                </c:pt>
                <c:pt idx="26">
                  <c:v>0.4277245180305129</c:v>
                </c:pt>
                <c:pt idx="27">
                  <c:v>0.43675049261390625</c:v>
                </c:pt>
                <c:pt idx="28">
                  <c:v>0.44513301840751507</c:v>
                </c:pt>
                <c:pt idx="29">
                  <c:v>0.45281891160840554</c:v>
                </c:pt>
                <c:pt idx="30">
                  <c:v>0.4597683171340931</c:v>
                </c:pt>
                <c:pt idx="31">
                  <c:v>0.4659527084952328</c:v>
                </c:pt>
                <c:pt idx="32">
                  <c:v>0.471353154386085</c:v>
                </c:pt>
                <c:pt idx="33">
                  <c:v>0.4759588178179428</c:v>
                </c:pt>
                <c:pt idx="34">
                  <c:v>0.4797656579343126</c:v>
                </c:pt>
                <c:pt idx="35">
                  <c:v>0.4827753084189554</c:v>
                </c:pt>
                <c:pt idx="36">
                  <c:v>0.4849941097066963</c:v>
                </c:pt>
                <c:pt idx="37">
                  <c:v>0.4864322750914641</c:v>
                </c:pt>
                <c:pt idx="38">
                  <c:v>0.48710317334823067</c:v>
                </c:pt>
                <c:pt idx="39">
                  <c:v>0.4870227126907414</c:v>
                </c:pt>
                <c:pt idx="40">
                  <c:v>0.48620881281488637</c:v>
                </c:pt>
                <c:pt idx="41">
                  <c:v>0.48468095346298873</c:v>
                </c:pt>
                <c:pt idx="42">
                  <c:v>0.4824597894175803</c:v>
                </c:pt>
                <c:pt idx="43">
                  <c:v>0.47956682312097454</c:v>
                </c:pt>
                <c:pt idx="44">
                  <c:v>0.47602412724241494</c:v>
                </c:pt>
                <c:pt idx="45">
                  <c:v>0.47185411049809717</c:v>
                </c:pt>
                <c:pt idx="46">
                  <c:v>0.46707932088876986</c:v>
                </c:pt>
                <c:pt idx="47">
                  <c:v>0.4617222812704618</c:v>
                </c:pt>
                <c:pt idx="48">
                  <c:v>0.4558053528298028</c:v>
                </c:pt>
                <c:pt idx="49">
                  <c:v>0.4493506226083187</c:v>
                </c:pt>
                <c:pt idx="50">
                  <c:v>0.44237981172040813</c:v>
                </c:pt>
                <c:pt idx="51">
                  <c:v>0.4349142013465799</c:v>
                </c:pt>
                <c:pt idx="52">
                  <c:v>0.426974573964919</c:v>
                </c:pt>
                <c:pt idx="53">
                  <c:v>0.4185811676166326</c:v>
                </c:pt>
                <c:pt idx="54">
                  <c:v>0.40975364129201564</c:v>
                </c:pt>
                <c:pt idx="55">
                  <c:v>0.40051104977660273</c:v>
                </c:pt>
                <c:pt idx="56">
                  <c:v>0.3908718265183119</c:v>
                </c:pt>
                <c:pt idx="57">
                  <c:v>0.38085377326911823</c:v>
                </c:pt>
                <c:pt idx="58">
                  <c:v>0.37047405542279405</c:v>
                </c:pt>
                <c:pt idx="59">
                  <c:v>0.35974920211664463</c:v>
                </c:pt>
                <c:pt idx="60">
                  <c:v>0.34869511029267886</c:v>
                </c:pt>
                <c:pt idx="61">
                  <c:v>0.337327052024678</c:v>
                </c:pt>
                <c:pt idx="62">
                  <c:v>0.32576905951424806</c:v>
                </c:pt>
                <c:pt idx="63">
                  <c:v>0.3141254216179892</c:v>
                </c:pt>
                <c:pt idx="64">
                  <c:v>0.3024833637316115</c:v>
                </c:pt>
                <c:pt idx="65">
                  <c:v>0.29091538209023754</c:v>
                </c:pt>
                <c:pt idx="66">
                  <c:v>0.2794812762127814</c:v>
                </c:pt>
                <c:pt idx="67">
                  <c:v>0.2682299177258161</c:v>
                </c:pt>
                <c:pt idx="68">
                  <c:v>0.2572007889977399</c:v>
                </c:pt>
                <c:pt idx="69">
                  <c:v>0.24642532081129065</c:v>
                </c:pt>
                <c:pt idx="70">
                  <c:v>0.23592805462623415</c:v>
                </c:pt>
                <c:pt idx="71">
                  <c:v>0.22572765176849197</c:v>
                </c:pt>
                <c:pt idx="72">
                  <c:v>0.21583776906944066</c:v>
                </c:pt>
                <c:pt idx="73">
                  <c:v>0.2062678180191703</c:v>
                </c:pt>
                <c:pt idx="74">
                  <c:v>0.19702362234601323</c:v>
                </c:pt>
                <c:pt idx="75">
                  <c:v>0.18810798705303886</c:v>
                </c:pt>
                <c:pt idx="76">
                  <c:v>0.1795211902966724</c:v>
                </c:pt>
                <c:pt idx="77">
                  <c:v>0.17126140805358858</c:v>
                </c:pt>
                <c:pt idx="78">
                  <c:v>0.16332508026369022</c:v>
                </c:pt>
                <c:pt idx="79">
                  <c:v>0.15570722603668916</c:v>
                </c:pt>
                <c:pt idx="80">
                  <c:v>0.1484017145477652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Main'!$A$42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Main'!$B$42:$CD$42</c:f>
              <c:numCache>
                <c:ptCount val="81"/>
                <c:pt idx="1">
                  <c:v>0.25</c:v>
                </c:pt>
                <c:pt idx="2">
                  <c:v>0.250515625</c:v>
                </c:pt>
                <c:pt idx="3">
                  <c:v>0.251347265625</c:v>
                </c:pt>
                <c:pt idx="4">
                  <c:v>0.25232702148437497</c:v>
                </c:pt>
                <c:pt idx="5">
                  <c:v>0.25331439965820307</c:v>
                </c:pt>
                <c:pt idx="6">
                  <c:v>0.25419256776733395</c:v>
                </c:pt>
                <c:pt idx="7">
                  <c:v>0.25486509145950315</c:v>
                </c:pt>
                <c:pt idx="8">
                  <c:v>0.2552530949569969</c:v>
                </c:pt>
                <c:pt idx="9">
                  <c:v>0.2552927910208074</c:v>
                </c:pt>
                <c:pt idx="10">
                  <c:v>0.2549333334299697</c:v>
                </c:pt>
                <c:pt idx="11">
                  <c:v>0.25413495097364863</c:v>
                </c:pt>
                <c:pt idx="12">
                  <c:v>0.25286732711324644</c:v>
                </c:pt>
                <c:pt idx="13">
                  <c:v>0.25110819398482936</c:v>
                </c:pt>
                <c:pt idx="14">
                  <c:v>0.2488421133594274</c:v>
                </c:pt>
                <c:pt idx="15">
                  <c:v>0.24605942063106565</c:v>
                </c:pt>
                <c:pt idx="16">
                  <c:v>0.24275531092167074</c:v>
                </c:pt>
                <c:pt idx="17">
                  <c:v>0.2389290490324758</c:v>
                </c:pt>
                <c:pt idx="18">
                  <c:v>0.23458328728062952</c:v>
                </c:pt>
                <c:pt idx="19">
                  <c:v>0.22972347727890338</c:v>
                </c:pt>
                <c:pt idx="20">
                  <c:v>0.22435736348197538</c:v>
                </c:pt>
                <c:pt idx="21">
                  <c:v>0.21849454786651662</c:v>
                </c:pt>
                <c:pt idx="22">
                  <c:v>0.2123648664620008</c:v>
                </c:pt>
                <c:pt idx="23">
                  <c:v>0.20616103837910957</c:v>
                </c:pt>
                <c:pt idx="24">
                  <c:v>0.20004372479533675</c:v>
                </c:pt>
                <c:pt idx="25">
                  <c:v>0.19414593459885476</c:v>
                </c:pt>
                <c:pt idx="26">
                  <c:v>0.18857685940678626</c:v>
                </c:pt>
                <c:pt idx="27">
                  <c:v>0.18342521028208691</c:v>
                </c:pt>
                <c:pt idx="28">
                  <c:v>0.17876211938291753</c:v>
                </c:pt>
                <c:pt idx="29">
                  <c:v>0.17464366182683974</c:v>
                </c:pt>
                <c:pt idx="30">
                  <c:v>0.17111304609693234</c:v>
                </c:pt>
                <c:pt idx="31">
                  <c:v>0.168202515233341</c:v>
                </c:pt>
                <c:pt idx="32">
                  <c:v>0.16593499573277232</c:v>
                </c:pt>
                <c:pt idx="33">
                  <c:v>0.16432552642459478</c:v>
                </c:pt>
                <c:pt idx="34">
                  <c:v>0.16338249552201844</c:v>
                </c:pt>
                <c:pt idx="35">
                  <c:v>0.1631087104872393</c:v>
                </c:pt>
                <c:pt idx="36">
                  <c:v>0.16350232223653385</c:v>
                </c:pt>
                <c:pt idx="37">
                  <c:v>0.16455762248915662</c:v>
                </c:pt>
                <c:pt idx="38">
                  <c:v>0.16626573068359207</c:v>
                </c:pt>
                <c:pt idx="39">
                  <c:v>0.16861518480344412</c:v>
                </c:pt>
                <c:pt idx="40">
                  <c:v>0.1715924486355496</c:v>
                </c:pt>
                <c:pt idx="41">
                  <c:v>0.1751823463920151</c:v>
                </c:pt>
                <c:pt idx="42">
                  <c:v>0.17936843423712692</c:v>
                </c:pt>
                <c:pt idx="43">
                  <c:v>0.18413331704439406</c:v>
                </c:pt>
                <c:pt idx="44">
                  <c:v>0.1894589176464075</c:v>
                </c:pt>
                <c:pt idx="45">
                  <c:v>0.19532670491154108</c:v>
                </c:pt>
                <c:pt idx="46">
                  <c:v>0.20171788616998623</c:v>
                </c:pt>
                <c:pt idx="47">
                  <c:v>0.20861356880250637</c:v>
                </c:pt>
                <c:pt idx="48">
                  <c:v>0.21599489518577303</c:v>
                </c:pt>
                <c:pt idx="49">
                  <c:v>0.22384315464695242</c:v>
                </c:pt>
                <c:pt idx="50">
                  <c:v>0.23213987560751426</c:v>
                </c:pt>
                <c:pt idx="51">
                  <c:v>0.24086690068343442</c:v>
                </c:pt>
                <c:pt idx="52">
                  <c:v>0.25000644714852155</c:v>
                </c:pt>
                <c:pt idx="53">
                  <c:v>0.25954115485294693</c:v>
                </c:pt>
                <c:pt idx="54">
                  <c:v>0.26945412341441966</c:v>
                </c:pt>
                <c:pt idx="55">
                  <c:v>0.2797289402598037</c:v>
                </c:pt>
                <c:pt idx="56">
                  <c:v>0.2903497008859055</c:v>
                </c:pt>
                <c:pt idx="57">
                  <c:v>0.30130102252581564</c:v>
                </c:pt>
                <c:pt idx="58">
                  <c:v>0.3125680522482046</c:v>
                </c:pt>
                <c:pt idx="59">
                  <c:v>0.3241364703783892</c:v>
                </c:pt>
                <c:pt idx="60">
                  <c:v>0.3359924900092402</c:v>
                </c:pt>
                <c:pt idx="61">
                  <c:v>0.3481228532648274</c:v>
                </c:pt>
                <c:pt idx="62">
                  <c:v>0.36040544988812895</c:v>
                </c:pt>
                <c:pt idx="63">
                  <c:v>0.3727378242694476</c:v>
                </c:pt>
                <c:pt idx="64">
                  <c:v>0.38503449907223475</c:v>
                </c:pt>
                <c:pt idx="65">
                  <c:v>0.3972246443828501</c:v>
                </c:pt>
                <c:pt idx="66">
                  <c:v>0.4092500486449062</c:v>
                </c:pt>
                <c:pt idx="67">
                  <c:v>0.4210633531337097</c:v>
                </c:pt>
                <c:pt idx="68">
                  <c:v>0.43262651653294193</c:v>
                </c:pt>
                <c:pt idx="69">
                  <c:v>0.4439094803802229</c:v>
                </c:pt>
                <c:pt idx="70">
                  <c:v>0.4548890098258987</c:v>
                </c:pt>
                <c:pt idx="71">
                  <c:v>0.4655476873662049</c:v>
                </c:pt>
                <c:pt idx="72">
                  <c:v>0.4758730400255456</c:v>
                </c:pt>
                <c:pt idx="73">
                  <c:v>0.48585678292346296</c:v>
                </c:pt>
                <c:pt idx="74">
                  <c:v>0.4954941643140851</c:v>
                </c:pt>
                <c:pt idx="75">
                  <c:v>0.5047833990680767</c:v>
                </c:pt>
                <c:pt idx="76">
                  <c:v>0.5137251792131567</c:v>
                </c:pt>
                <c:pt idx="77">
                  <c:v>0.5223222515886723</c:v>
                </c:pt>
                <c:pt idx="78">
                  <c:v>0.5305790539283904</c:v>
                </c:pt>
                <c:pt idx="79">
                  <c:v>0.5385014017862287</c:v>
                </c:pt>
                <c:pt idx="80">
                  <c:v>0.5460962196818928</c:v>
                </c:pt>
              </c:numCache>
            </c:numRef>
          </c:val>
          <c:smooth val="0"/>
        </c:ser>
        <c:marker val="1"/>
        <c:axId val="59374077"/>
        <c:axId val="64604646"/>
      </c:lineChart>
      <c:catAx>
        <c:axId val="5937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04646"/>
        <c:crosses val="autoZero"/>
        <c:auto val="1"/>
        <c:lblOffset val="100"/>
        <c:noMultiLvlLbl val="0"/>
      </c:catAx>
      <c:valAx>
        <c:axId val="6460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937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Main'!$A$57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Main'!$B$57:$CD$57</c:f>
              <c:numCache>
                <c:ptCount val="81"/>
                <c:pt idx="1">
                  <c:v>0.018269230769230482</c:v>
                </c:pt>
                <c:pt idx="2">
                  <c:v>0.019205766555994153</c:v>
                </c:pt>
                <c:pt idx="3">
                  <c:v>0.020178315421398807</c:v>
                </c:pt>
                <c:pt idx="4">
                  <c:v>0.021186896689575185</c:v>
                </c:pt>
                <c:pt idx="5">
                  <c:v>0.02223135037612689</c:v>
                </c:pt>
                <c:pt idx="6">
                  <c:v>0.02331131813846632</c:v>
                </c:pt>
                <c:pt idx="7">
                  <c:v>0.024426223875037678</c:v>
                </c:pt>
                <c:pt idx="8">
                  <c:v>0.025575254201430475</c:v>
                </c:pt>
                <c:pt idx="9">
                  <c:v>0.026757339071023623</c:v>
                </c:pt>
                <c:pt idx="10">
                  <c:v>0.02797113284820174</c:v>
                </c:pt>
                <c:pt idx="11">
                  <c:v>0.029214996182441944</c:v>
                </c:pt>
                <c:pt idx="12">
                  <c:v>0.030486979070335707</c:v>
                </c:pt>
                <c:pt idx="13">
                  <c:v>0.03178480552853902</c:v>
                </c:pt>
                <c:pt idx="14">
                  <c:v>0.03310586033212992</c:v>
                </c:pt>
                <c:pt idx="15">
                  <c:v>0.03444717829804311</c:v>
                </c:pt>
                <c:pt idx="16">
                  <c:v>0.03580543661041258</c:v>
                </c:pt>
                <c:pt idx="17">
                  <c:v>0.037176950691720556</c:v>
                </c:pt>
                <c:pt idx="18">
                  <c:v>0.03855767411881228</c:v>
                </c:pt>
                <c:pt idx="19">
                  <c:v>0.0399432030643041</c:v>
                </c:pt>
                <c:pt idx="20">
                  <c:v>0.04132878571004994</c:v>
                </c:pt>
                <c:pt idx="21">
                  <c:v>0.042709337028970396</c:v>
                </c:pt>
                <c:pt idx="22">
                  <c:v>0.04407945926381185</c:v>
                </c:pt>
                <c:pt idx="23">
                  <c:v>0.04543346834604289</c:v>
                </c:pt>
                <c:pt idx="24">
                  <c:v>0.04676542639554704</c:v>
                </c:pt>
                <c:pt idx="25">
                  <c:v>0.0480691803229627</c:v>
                </c:pt>
                <c:pt idx="26">
                  <c:v>0.04933840642355669</c:v>
                </c:pt>
                <c:pt idx="27">
                  <c:v>0.05056666070688287</c:v>
                </c:pt>
                <c:pt idx="28">
                  <c:v>0.05174743455371189</c:v>
                </c:pt>
                <c:pt idx="29">
                  <c:v>0.052874215135046754</c:v>
                </c:pt>
                <c:pt idx="30">
                  <c:v>0.053940549872161014</c:v>
                </c:pt>
                <c:pt idx="31">
                  <c:v>0.05494011406684063</c:v>
                </c:pt>
                <c:pt idx="32">
                  <c:v>0.05586678069298312</c:v>
                </c:pt>
                <c:pt idx="33">
                  <c:v>0.056714691219780455</c:v>
                </c:pt>
                <c:pt idx="34">
                  <c:v>0.057478326238667776</c:v>
                </c:pt>
                <c:pt idx="35">
                  <c:v>0.058152574595525586</c:v>
                </c:pt>
                <c:pt idx="36">
                  <c:v>0.05873279969104139</c:v>
                </c:pt>
                <c:pt idx="37">
                  <c:v>0.059214901608514836</c:v>
                </c:pt>
                <c:pt idx="38">
                  <c:v>0.05959537376220592</c:v>
                </c:pt>
                <c:pt idx="39">
                  <c:v>0.05987135283128264</c:v>
                </c:pt>
                <c:pt idx="40">
                  <c:v>0.060040660853923455</c:v>
                </c:pt>
                <c:pt idx="41">
                  <c:v>0.060101838501234184</c:v>
                </c:pt>
                <c:pt idx="42">
                  <c:v>0.06005416872778824</c:v>
                </c:pt>
                <c:pt idx="43">
                  <c:v>0.05989769019997393</c:v>
                </c:pt>
                <c:pt idx="44">
                  <c:v>0.05963320012894968</c:v>
                </c:pt>
                <c:pt idx="45">
                  <c:v>0.05926224637487465</c:v>
                </c:pt>
                <c:pt idx="46">
                  <c:v>0.058787108935415056</c:v>
                </c:pt>
                <c:pt idx="47">
                  <c:v>0.058210771176471</c:v>
                </c:pt>
                <c:pt idx="48">
                  <c:v>0.05753688139830526</c:v>
                </c:pt>
                <c:pt idx="49">
                  <c:v>0.05676970554807692</c:v>
                </c:pt>
                <c:pt idx="50">
                  <c:v>0.055914072083118604</c:v>
                </c:pt>
                <c:pt idx="51">
                  <c:v>0.05497531015178403</c:v>
                </c:pt>
                <c:pt idx="52">
                  <c:v>0.05395918238558561</c:v>
                </c:pt>
                <c:pt idx="53">
                  <c:v>0.05287181368394567</c:v>
                </c:pt>
                <c:pt idx="54">
                  <c:v>0.05171961741948827</c:v>
                </c:pt>
                <c:pt idx="55">
                  <c:v>0.050509220496899765</c:v>
                </c:pt>
                <c:pt idx="56">
                  <c:v>0.04924738866358336</c:v>
                </c:pt>
                <c:pt idx="57">
                  <c:v>0.04794095339822135</c:v>
                </c:pt>
                <c:pt idx="58">
                  <c:v>0.04659674159840943</c:v>
                </c:pt>
                <c:pt idx="59">
                  <c:v>0.04522150915567469</c:v>
                </c:pt>
                <c:pt idx="60">
                  <c:v>0.043821879351840565</c:v>
                </c:pt>
                <c:pt idx="61">
                  <c:v>0.042404286841041916</c:v>
                </c:pt>
                <c:pt idx="62">
                  <c:v>0.040974927803660854</c:v>
                </c:pt>
                <c:pt idx="63">
                  <c:v>0.03953971667826295</c:v>
                </c:pt>
                <c:pt idx="64">
                  <c:v>0.038104249701623516</c:v>
                </c:pt>
                <c:pt idx="65">
                  <c:v>0.03667377532011784</c:v>
                </c:pt>
                <c:pt idx="66">
                  <c:v>0.035253171382892745</c:v>
                </c:pt>
                <c:pt idx="67">
                  <c:v>0.0338469288917187</c:v>
                </c:pt>
                <c:pt idx="68">
                  <c:v>0.03245914196658983</c:v>
                </c:pt>
                <c:pt idx="69">
                  <c:v>0.031093503591792526</c:v>
                </c:pt>
                <c:pt idx="70">
                  <c:v>0.02975330663422504</c:v>
                </c:pt>
                <c:pt idx="71">
                  <c:v>0.02844144957455441</c:v>
                </c:pt>
                <c:pt idx="72">
                  <c:v>0.027160446360410262</c:v>
                </c:pt>
                <c:pt idx="73">
                  <c:v>0.025912439778339902</c:v>
                </c:pt>
                <c:pt idx="74">
                  <c:v>0.024699217744925228</c:v>
                </c:pt>
                <c:pt idx="75">
                  <c:v>0.02352223193525038</c:v>
                </c:pt>
                <c:pt idx="76">
                  <c:v>0.02238261819620213</c:v>
                </c:pt>
                <c:pt idx="77">
                  <c:v>0.02128121823024287</c:v>
                </c:pt>
                <c:pt idx="78">
                  <c:v>0.020218602080031012</c:v>
                </c:pt>
                <c:pt idx="79">
                  <c:v>0.019195090993226138</c:v>
                </c:pt>
                <c:pt idx="80">
                  <c:v>0.01821078029796741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Main'!$A$58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Main'!$B$58:$CD$58</c:f>
              <c:numCache>
                <c:ptCount val="81"/>
                <c:pt idx="1">
                  <c:v>0.018269230769230482</c:v>
                </c:pt>
                <c:pt idx="2">
                  <c:v>0.030711458851526707</c:v>
                </c:pt>
                <c:pt idx="3">
                  <c:v>0.042513617264236636</c:v>
                </c:pt>
                <c:pt idx="4">
                  <c:v>0.053564670781522494</c:v>
                </c:pt>
                <c:pt idx="5">
                  <c:v>0.06377927324716826</c:v>
                </c:pt>
                <c:pt idx="6">
                  <c:v>0.0730976025018446</c:v>
                </c:pt>
                <c:pt idx="7">
                  <c:v>0.08148401138313233</c:v>
                </c:pt>
                <c:pt idx="8">
                  <c:v>0.08892476248668046</c:v>
                </c:pt>
                <c:pt idx="9">
                  <c:v>0.09542514468679197</c:v>
                </c:pt>
                <c:pt idx="10">
                  <c:v>0.10100626135060864</c:v>
                </c:pt>
                <c:pt idx="11">
                  <c:v>0.10570174416087585</c:v>
                </c:pt>
                <c:pt idx="12">
                  <c:v>0.10955459425563774</c:v>
                </c:pt>
                <c:pt idx="13">
                  <c:v>0.11261429467499262</c:v>
                </c:pt>
                <c:pt idx="14">
                  <c:v>0.11493428303632669</c:v>
                </c:pt>
                <c:pt idx="15">
                  <c:v>0.11656982613108102</c:v>
                </c:pt>
                <c:pt idx="16">
                  <c:v>0.1175763012127895</c:v>
                </c:pt>
                <c:pt idx="17">
                  <c:v>0.11800786249032669</c:v>
                </c:pt>
                <c:pt idx="18">
                  <c:v>0.11791645474025447</c:v>
                </c:pt>
                <c:pt idx="19">
                  <c:v>0.11735112728040775</c:v>
                </c:pt>
                <c:pt idx="20">
                  <c:v>0.11635759885630392</c:v>
                </c:pt>
                <c:pt idx="21">
                  <c:v>0.11497802544337254</c:v>
                </c:pt>
                <c:pt idx="22">
                  <c:v>0.11179801467193862</c:v>
                </c:pt>
                <c:pt idx="23">
                  <c:v>0.10736665321646477</c:v>
                </c:pt>
                <c:pt idx="24">
                  <c:v>0.10211414958496956</c:v>
                </c:pt>
                <c:pt idx="25">
                  <c:v>0.09637263961619968</c:v>
                </c:pt>
                <c:pt idx="26">
                  <c:v>0.09039550927868145</c:v>
                </c:pt>
                <c:pt idx="27">
                  <c:v>0.08437409327443213</c:v>
                </c:pt>
                <c:pt idx="28">
                  <c:v>0.07845147891610438</c:v>
                </c:pt>
                <c:pt idx="29">
                  <c:v>0.07273358423723675</c:v>
                </c:pt>
                <c:pt idx="30">
                  <c:v>0.06729786443275287</c:v>
                </c:pt>
                <c:pt idx="31">
                  <c:v>0.06220004779566679</c:v>
                </c:pt>
                <c:pt idx="32">
                  <c:v>0.0574792816888019</c:v>
                </c:pt>
                <c:pt idx="33">
                  <c:v>0.053162020552679046</c:v>
                </c:pt>
                <c:pt idx="34">
                  <c:v>0.04926493245356678</c:v>
                </c:pt>
                <c:pt idx="35">
                  <c:v>0.045797048247706584</c:v>
                </c:pt>
                <c:pt idx="36">
                  <c:v>0.042761332109918726</c:v>
                </c:pt>
                <c:pt idx="37">
                  <c:v>0.04015581488314357</c:v>
                </c:pt>
                <c:pt idx="38">
                  <c:v>0.03797440192335877</c:v>
                </c:pt>
                <c:pt idx="39">
                  <c:v>0.036207443726823385</c:v>
                </c:pt>
                <c:pt idx="40">
                  <c:v>0.03484213938000913</c:v>
                </c:pt>
                <c:pt idx="41">
                  <c:v>0.033862828581985305</c:v>
                </c:pt>
                <c:pt idx="42">
                  <c:v>0.03325121663000985</c:v>
                </c:pt>
                <c:pt idx="43">
                  <c:v>0.03298656749295503</c:v>
                </c:pt>
                <c:pt idx="44">
                  <c:v>0.03304589227365984</c:v>
                </c:pt>
                <c:pt idx="45">
                  <c:v>0.03340415350531245</c:v>
                </c:pt>
                <c:pt idx="46">
                  <c:v>0.03403449952445836</c:v>
                </c:pt>
                <c:pt idx="47">
                  <c:v>0.03490853744101585</c:v>
                </c:pt>
                <c:pt idx="48">
                  <c:v>0.03599664793069923</c:v>
                </c:pt>
                <c:pt idx="49">
                  <c:v>0.03726834024873149</c:v>
                </c:pt>
                <c:pt idx="50">
                  <c:v>0.0386926416123865</c:v>
                </c:pt>
                <c:pt idx="51">
                  <c:v>0.0402385115648487</c:v>
                </c:pt>
                <c:pt idx="52">
                  <c:v>0.04187526925639773</c:v>
                </c:pt>
                <c:pt idx="53">
                  <c:v>0.04357301987601225</c:v>
                </c:pt>
                <c:pt idx="54">
                  <c:v>0.04530306579906096</c:v>
                </c:pt>
                <c:pt idx="55">
                  <c:v>0.04703828837870194</c:v>
                </c:pt>
                <c:pt idx="56">
                  <c:v>0.04875348761955234</c:v>
                </c:pt>
                <c:pt idx="57">
                  <c:v>0.050425669081909597</c:v>
                </c:pt>
                <c:pt idx="58">
                  <c:v>0.05203427006860206</c:v>
                </c:pt>
                <c:pt idx="59">
                  <c:v>0.053561320204736695</c:v>
                </c:pt>
                <c:pt idx="60">
                  <c:v>0.054991534684729615</c:v>
                </c:pt>
                <c:pt idx="61">
                  <c:v>0.05631234149652009</c:v>
                </c:pt>
                <c:pt idx="62">
                  <c:v>0.05740770116444338</c:v>
                </c:pt>
                <c:pt idx="63">
                  <c:v>0.05824664317758277</c:v>
                </c:pt>
                <c:pt idx="64">
                  <c:v>0.058813537116728654</c:v>
                </c:pt>
                <c:pt idx="65">
                  <c:v>0.05910490860587103</c:v>
                </c:pt>
                <c:pt idx="66">
                  <c:v>0.05912664885936714</c:v>
                </c:pt>
                <c:pt idx="67">
                  <c:v>0.05889161086747485</c:v>
                </c:pt>
                <c:pt idx="68">
                  <c:v>0.058417577092846784</c:v>
                </c:pt>
                <c:pt idx="69">
                  <c:v>0.05772557527388056</c:v>
                </c:pt>
                <c:pt idx="70">
                  <c:v>0.056838512259278495</c:v>
                </c:pt>
                <c:pt idx="71">
                  <c:v>0.05578009143590368</c:v>
                </c:pt>
                <c:pt idx="72">
                  <c:v>0.05457397731721336</c:v>
                </c:pt>
                <c:pt idx="73">
                  <c:v>0.05324317092721742</c:v>
                </c:pt>
                <c:pt idx="74">
                  <c:v>0.05180956127752978</c:v>
                </c:pt>
                <c:pt idx="75">
                  <c:v>0.0502936209955287</c:v>
                </c:pt>
                <c:pt idx="76">
                  <c:v>0.048714217568567086</c:v>
                </c:pt>
                <c:pt idx="77">
                  <c:v>0.04708851535389069</c:v>
                </c:pt>
                <c:pt idx="78">
                  <c:v>0.045431947189918276</c:v>
                </c:pt>
                <c:pt idx="79">
                  <c:v>0.0437582379412893</c:v>
                </c:pt>
                <c:pt idx="80">
                  <c:v>0.04207946550058317</c:v>
                </c:pt>
              </c:numCache>
            </c:numRef>
          </c:val>
          <c:smooth val="0"/>
        </c:ser>
        <c:marker val="1"/>
        <c:axId val="44570903"/>
        <c:axId val="65593808"/>
      </c:lineChart>
      <c:catAx>
        <c:axId val="44570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4570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Main'!$A$61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Main'!$B$61:$AZ$61</c:f>
              <c:numCache>
                <c:ptCount val="51"/>
                <c:pt idx="1">
                  <c:v>0.040000000000000036</c:v>
                </c:pt>
                <c:pt idx="2">
                  <c:v>0.04158415841584162</c:v>
                </c:pt>
                <c:pt idx="3">
                  <c:v>0.043214110730033894</c:v>
                </c:pt>
                <c:pt idx="4">
                  <c:v>0.04488984755580372</c:v>
                </c:pt>
                <c:pt idx="5">
                  <c:v>0.04661124699064434</c:v>
                </c:pt>
                <c:pt idx="6">
                  <c:v>0.04837806881160045</c:v>
                </c:pt>
                <c:pt idx="7">
                  <c:v>0.050189949049982197</c:v>
                </c:pt>
                <c:pt idx="8">
                  <c:v>0.05204639502385966</c:v>
                </c:pt>
                <c:pt idx="9">
                  <c:v>0.053946780907706327</c:v>
                </c:pt>
                <c:pt idx="10">
                  <c:v>0.0558903439185352</c:v>
                </c:pt>
                <c:pt idx="11">
                  <c:v>0.05787618119651938</c:v>
                </c:pt>
                <c:pt idx="12">
                  <c:v>0.05990324745534892</c:v>
                </c:pt>
                <c:pt idx="13">
                  <c:v>0.06197035347336399</c:v>
                </c:pt>
                <c:pt idx="14">
                  <c:v>0.06407616549086104</c:v>
                </c:pt>
                <c:pt idx="15">
                  <c:v>0.06621920557168348</c:v>
                </c:pt>
                <c:pt idx="16">
                  <c:v>0.06839785297850565</c:v>
                </c:pt>
                <c:pt idx="17">
                  <c:v>0.07061034660103616</c:v>
                </c:pt>
                <c:pt idx="18">
                  <c:v>0.07285478846482718</c:v>
                </c:pt>
                <c:pt idx="19">
                  <c:v>0.07512914833568285</c:v>
                </c:pt>
                <c:pt idx="20">
                  <c:v>0.0774312694209307</c:v>
                </c:pt>
                <c:pt idx="21">
                  <c:v>0.07975887515428148</c:v>
                </c:pt>
                <c:pt idx="22">
                  <c:v>0.08210957703604915</c:v>
                </c:pt>
                <c:pt idx="23">
                  <c:v>0.08448088348520066</c:v>
                </c:pt>
                <c:pt idx="24">
                  <c:v>0.08687020964463077</c:v>
                </c:pt>
                <c:pt idx="25">
                  <c:v>0.08927488806628148</c:v>
                </c:pt>
                <c:pt idx="26">
                  <c:v>0.09169218018886749</c:v>
                </c:pt>
                <c:pt idx="27">
                  <c:v>0.09411928850802909</c:v>
                </c:pt>
                <c:pt idx="28">
                  <c:v>0.09655336932739456</c:v>
                </c:pt>
                <c:pt idx="29">
                  <c:v>0.09899154596920035</c:v>
                </c:pt>
                <c:pt idx="30">
                  <c:v>0.10143092231538908</c:v>
                </c:pt>
                <c:pt idx="31">
                  <c:v>0.10386859654438396</c:v>
                </c:pt>
                <c:pt idx="32">
                  <c:v>0.10630167492539844</c:v>
                </c:pt>
                <c:pt idx="33">
                  <c:v>0.1087272855311534</c:v>
                </c:pt>
                <c:pt idx="34">
                  <c:v>0.11114259173125429</c:v>
                </c:pt>
                <c:pt idx="35">
                  <c:v>0.11354480533225342</c:v>
                </c:pt>
                <c:pt idx="36">
                  <c:v>0.11593119923655415</c:v>
                </c:pt>
                <c:pt idx="37">
                  <c:v>0.11829911950030692</c:v>
                </c:pt>
                <c:pt idx="38">
                  <c:v>0.12064599668068254</c:v>
                </c:pt>
                <c:pt idx="39">
                  <c:v>0.1229693563744716</c:v>
                </c:pt>
                <c:pt idx="40">
                  <c:v>0.12526682886310336</c:v>
                </c:pt>
                <c:pt idx="41">
                  <c:v>0.12753615779322303</c:v>
                </c:pt>
                <c:pt idx="42">
                  <c:v>0.12977520783680419</c:v>
                </c:pt>
                <c:pt idx="43">
                  <c:v>0.13198197128992817</c:v>
                </c:pt>
                <c:pt idx="44">
                  <c:v>0.13415457358461058</c:v>
                </c:pt>
                <c:pt idx="45">
                  <c:v>0.13629127770295568</c:v>
                </c:pt>
                <c:pt idx="46">
                  <c:v>0.13839048749736627</c:v>
                </c:pt>
                <c:pt idx="47">
                  <c:v>0.1404507499340486</c:v>
                </c:pt>
                <c:pt idx="48">
                  <c:v>0.14247075628961436</c:v>
                </c:pt>
                <c:pt idx="49">
                  <c:v>0.14444934234184892</c:v>
                </c:pt>
                <c:pt idx="50">
                  <c:v>0.14638548760568337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Main'!$A$62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Main'!$B$62:$AZ$62</c:f>
              <c:numCache>
                <c:ptCount val="51"/>
                <c:pt idx="1">
                  <c:v>-0.02733333333333343</c:v>
                </c:pt>
                <c:pt idx="2">
                  <c:v>-0.010593234323432732</c:v>
                </c:pt>
                <c:pt idx="3">
                  <c:v>0.0052661527707513756</c:v>
                </c:pt>
                <c:pt idx="4">
                  <c:v>0.020126641343908958</c:v>
                </c:pt>
                <c:pt idx="5">
                  <c:v>0.03390187287774982</c:v>
                </c:pt>
                <c:pt idx="6">
                  <c:v>0.046536935872548923</c:v>
                </c:pt>
                <c:pt idx="7">
                  <c:v>0.0580063463859668</c:v>
                </c:pt>
                <c:pt idx="8">
                  <c:v>0.06831081372583814</c:v>
                </c:pt>
                <c:pt idx="9">
                  <c:v>0.07747324361291685</c:v>
                </c:pt>
                <c:pt idx="10">
                  <c:v>0.08553440108996391</c:v>
                </c:pt>
                <c:pt idx="11">
                  <c:v>0.09254858611908467</c:v>
                </c:pt>
                <c:pt idx="12">
                  <c:v>0.09857958637743369</c:v>
                </c:pt>
                <c:pt idx="13">
                  <c:v>0.10369708112914378</c:v>
                </c:pt>
                <c:pt idx="14">
                  <c:v>0.10797358892300846</c:v>
                </c:pt>
                <c:pt idx="15">
                  <c:v>0.11148198660672026</c:v>
                </c:pt>
                <c:pt idx="16">
                  <c:v>0.11429357972422771</c:v>
                </c:pt>
                <c:pt idx="17">
                  <c:v>0.11647667371110426</c:v>
                </c:pt>
                <c:pt idx="18">
                  <c:v>0.11809557867798226</c:v>
                </c:pt>
                <c:pt idx="19">
                  <c:v>0.11895570707082115</c:v>
                </c:pt>
                <c:pt idx="20">
                  <c:v>0.11925600917413615</c:v>
                </c:pt>
                <c:pt idx="21">
                  <c:v>0.11916492680606172</c:v>
                </c:pt>
                <c:pt idx="22">
                  <c:v>0.11882368677084099</c:v>
                </c:pt>
                <c:pt idx="23">
                  <c:v>0.11834971807460981</c:v>
                </c:pt>
                <c:pt idx="24">
                  <c:v>0.11783992970100421</c:v>
                </c:pt>
                <c:pt idx="25">
                  <c:v>0.11737370386576007</c:v>
                </c:pt>
                <c:pt idx="26">
                  <c:v>0.11701553880310289</c:v>
                </c:pt>
                <c:pt idx="27">
                  <c:v>0.11681732540631895</c:v>
                </c:pt>
                <c:pt idx="28">
                  <c:v>0.11682027203490009</c:v>
                </c:pt>
                <c:pt idx="29">
                  <c:v>0.11705650816305546</c:v>
                </c:pt>
                <c:pt idx="30">
                  <c:v>0.117550405131154</c:v>
                </c:pt>
                <c:pt idx="31">
                  <c:v>0.11831965445036996</c:v>
                </c:pt>
                <c:pt idx="32">
                  <c:v>0.11937614315948242</c:v>
                </c:pt>
                <c:pt idx="33">
                  <c:v>0.12072666309178004</c:v>
                </c:pt>
                <c:pt idx="34">
                  <c:v>0.12237348746937649</c:v>
                </c:pt>
                <c:pt idx="35">
                  <c:v>0.1243148445171629</c:v>
                </c:pt>
                <c:pt idx="36">
                  <c:v>0.1265453140523629</c:v>
                </c:pt>
                <c:pt idx="37">
                  <c:v>0.12905616938342135</c:v>
                </c:pt>
                <c:pt idx="38">
                  <c:v>0.1318356833839962</c:v>
                </c:pt>
                <c:pt idx="39">
                  <c:v>0.13486941429358534</c:v>
                </c:pt>
                <c:pt idx="40">
                  <c:v>0.13814048362176834</c:v>
                </c:pt>
                <c:pt idx="41">
                  <c:v>0.14162985548915774</c:v>
                </c:pt>
                <c:pt idx="42">
                  <c:v>0.14531662383008648</c:v>
                </c:pt>
                <c:pt idx="43">
                  <c:v>0.14917831113346836</c:v>
                </c:pt>
                <c:pt idx="44">
                  <c:v>0.15319117985041064</c:v>
                </c:pt>
                <c:pt idx="45">
                  <c:v>0.15733055530456497</c:v>
                </c:pt>
                <c:pt idx="46">
                  <c:v>0.16157115696498536</c:v>
                </c:pt>
                <c:pt idx="47">
                  <c:v>0.16588743334109513</c:v>
                </c:pt>
                <c:pt idx="48">
                  <c:v>0.17025389458490814</c:v>
                </c:pt>
                <c:pt idx="49">
                  <c:v>0.17464543616898887</c:v>
                </c:pt>
                <c:pt idx="50">
                  <c:v>0.1790376467593866</c:v>
                </c:pt>
              </c:numCache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716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Main'!$A$15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Main'!$B$15:$AZ$15</c:f>
              <c:numCache>
                <c:ptCount val="51"/>
                <c:pt idx="0">
                  <c:v>0.5</c:v>
                </c:pt>
                <c:pt idx="1">
                  <c:v>0.5125</c:v>
                </c:pt>
                <c:pt idx="2">
                  <c:v>0.5249999999999999</c:v>
                </c:pt>
                <c:pt idx="3">
                  <c:v>0.5374999999999999</c:v>
                </c:pt>
                <c:pt idx="4">
                  <c:v>0.5499999999999998</c:v>
                </c:pt>
                <c:pt idx="5">
                  <c:v>0.5624999999999998</c:v>
                </c:pt>
                <c:pt idx="6">
                  <c:v>0.5749999999999997</c:v>
                </c:pt>
                <c:pt idx="7">
                  <c:v>0.5874999999999997</c:v>
                </c:pt>
                <c:pt idx="8">
                  <c:v>0.5999999999999996</c:v>
                </c:pt>
                <c:pt idx="9">
                  <c:v>0.6124999999999996</c:v>
                </c:pt>
                <c:pt idx="10">
                  <c:v>0.6249999999999996</c:v>
                </c:pt>
                <c:pt idx="11">
                  <c:v>0.6374999999999995</c:v>
                </c:pt>
                <c:pt idx="12">
                  <c:v>0.6499999999999995</c:v>
                </c:pt>
                <c:pt idx="13">
                  <c:v>0.6624999999999994</c:v>
                </c:pt>
                <c:pt idx="14">
                  <c:v>0.6749999999999994</c:v>
                </c:pt>
                <c:pt idx="15">
                  <c:v>0.6874999999999993</c:v>
                </c:pt>
                <c:pt idx="16">
                  <c:v>0.6999999999999993</c:v>
                </c:pt>
                <c:pt idx="17">
                  <c:v>0.7124999999999992</c:v>
                </c:pt>
                <c:pt idx="18">
                  <c:v>0.6999999999999993</c:v>
                </c:pt>
                <c:pt idx="19">
                  <c:v>0.6874999999999993</c:v>
                </c:pt>
                <c:pt idx="20">
                  <c:v>0.6749999999999994</c:v>
                </c:pt>
                <c:pt idx="21">
                  <c:v>0.6624999999999994</c:v>
                </c:pt>
                <c:pt idx="22">
                  <c:v>0.6499999999999995</c:v>
                </c:pt>
                <c:pt idx="23">
                  <c:v>0.6374999999999995</c:v>
                </c:pt>
                <c:pt idx="24">
                  <c:v>0.6249999999999996</c:v>
                </c:pt>
                <c:pt idx="25">
                  <c:v>0.6124999999999996</c:v>
                </c:pt>
                <c:pt idx="26">
                  <c:v>0.5999999999999996</c:v>
                </c:pt>
                <c:pt idx="27">
                  <c:v>0.5874999999999997</c:v>
                </c:pt>
                <c:pt idx="28">
                  <c:v>0.5749999999999997</c:v>
                </c:pt>
                <c:pt idx="29">
                  <c:v>0.5624999999999998</c:v>
                </c:pt>
                <c:pt idx="30">
                  <c:v>0.5499999999999998</c:v>
                </c:pt>
                <c:pt idx="31">
                  <c:v>0.5374999999999999</c:v>
                </c:pt>
                <c:pt idx="32">
                  <c:v>0.5249999999999999</c:v>
                </c:pt>
                <c:pt idx="33">
                  <c:v>0.5125</c:v>
                </c:pt>
                <c:pt idx="34">
                  <c:v>0.49999999999999994</c:v>
                </c:pt>
                <c:pt idx="35">
                  <c:v>0.48749999999999993</c:v>
                </c:pt>
                <c:pt idx="36">
                  <c:v>0.4749999999999999</c:v>
                </c:pt>
                <c:pt idx="37">
                  <c:v>0.4624999999999999</c:v>
                </c:pt>
                <c:pt idx="38">
                  <c:v>0.4499999999999999</c:v>
                </c:pt>
                <c:pt idx="39">
                  <c:v>0.4374999999999999</c:v>
                </c:pt>
                <c:pt idx="40">
                  <c:v>0.4249999999999999</c:v>
                </c:pt>
                <c:pt idx="41">
                  <c:v>0.41249999999999987</c:v>
                </c:pt>
                <c:pt idx="42">
                  <c:v>0.39999999999999986</c:v>
                </c:pt>
                <c:pt idx="43">
                  <c:v>0.38749999999999984</c:v>
                </c:pt>
                <c:pt idx="44">
                  <c:v>0.37499999999999983</c:v>
                </c:pt>
                <c:pt idx="45">
                  <c:v>0.3624999999999998</c:v>
                </c:pt>
                <c:pt idx="46">
                  <c:v>0.3499999999999998</c:v>
                </c:pt>
                <c:pt idx="47">
                  <c:v>0.3374999999999998</c:v>
                </c:pt>
                <c:pt idx="48">
                  <c:v>0.3249999999999998</c:v>
                </c:pt>
                <c:pt idx="49">
                  <c:v>0.3124999999999998</c:v>
                </c:pt>
                <c:pt idx="50">
                  <c:v>0.29999999999999977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Main'!$A$27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Main'!$B$27:$AZ$27</c:f>
              <c:numCache>
                <c:ptCount val="51"/>
                <c:pt idx="1">
                  <c:v>0.48750000000000004</c:v>
                </c:pt>
                <c:pt idx="2">
                  <c:v>0.4750000000000001</c:v>
                </c:pt>
                <c:pt idx="3">
                  <c:v>0.46250000000000013</c:v>
                </c:pt>
                <c:pt idx="4">
                  <c:v>0.4500000000000002</c:v>
                </c:pt>
                <c:pt idx="5">
                  <c:v>0.4375000000000002</c:v>
                </c:pt>
                <c:pt idx="6">
                  <c:v>0.42500000000000027</c:v>
                </c:pt>
                <c:pt idx="7">
                  <c:v>0.4125000000000003</c:v>
                </c:pt>
                <c:pt idx="8">
                  <c:v>0.40000000000000036</c:v>
                </c:pt>
                <c:pt idx="9">
                  <c:v>0.3875000000000004</c:v>
                </c:pt>
                <c:pt idx="10">
                  <c:v>0.37500000000000044</c:v>
                </c:pt>
                <c:pt idx="11">
                  <c:v>0.3625000000000005</c:v>
                </c:pt>
                <c:pt idx="12">
                  <c:v>0.35000000000000053</c:v>
                </c:pt>
                <c:pt idx="13">
                  <c:v>0.3375000000000006</c:v>
                </c:pt>
                <c:pt idx="14">
                  <c:v>0.3250000000000006</c:v>
                </c:pt>
                <c:pt idx="15">
                  <c:v>0.31250000000000067</c:v>
                </c:pt>
                <c:pt idx="16">
                  <c:v>0.3000000000000007</c:v>
                </c:pt>
                <c:pt idx="17">
                  <c:v>0.28750000000000075</c:v>
                </c:pt>
                <c:pt idx="18">
                  <c:v>0.3000000000000007</c:v>
                </c:pt>
                <c:pt idx="19">
                  <c:v>0.31250000000000067</c:v>
                </c:pt>
                <c:pt idx="20">
                  <c:v>0.3250000000000006</c:v>
                </c:pt>
                <c:pt idx="21">
                  <c:v>0.3375000000000006</c:v>
                </c:pt>
                <c:pt idx="22">
                  <c:v>0.35000000000000053</c:v>
                </c:pt>
                <c:pt idx="23">
                  <c:v>0.3625000000000005</c:v>
                </c:pt>
                <c:pt idx="24">
                  <c:v>0.37500000000000044</c:v>
                </c:pt>
                <c:pt idx="25">
                  <c:v>0.3875000000000004</c:v>
                </c:pt>
                <c:pt idx="26">
                  <c:v>0.40000000000000036</c:v>
                </c:pt>
                <c:pt idx="27">
                  <c:v>0.4125000000000003</c:v>
                </c:pt>
                <c:pt idx="28">
                  <c:v>0.42500000000000027</c:v>
                </c:pt>
                <c:pt idx="29">
                  <c:v>0.4375000000000002</c:v>
                </c:pt>
                <c:pt idx="30">
                  <c:v>0.4500000000000002</c:v>
                </c:pt>
                <c:pt idx="31">
                  <c:v>0.46250000000000013</c:v>
                </c:pt>
                <c:pt idx="32">
                  <c:v>0.4750000000000001</c:v>
                </c:pt>
                <c:pt idx="33">
                  <c:v>0.48750000000000004</c:v>
                </c:pt>
                <c:pt idx="34">
                  <c:v>0.5</c:v>
                </c:pt>
                <c:pt idx="35">
                  <c:v>0.5125000000000001</c:v>
                </c:pt>
                <c:pt idx="36">
                  <c:v>0.5250000000000001</c:v>
                </c:pt>
                <c:pt idx="37">
                  <c:v>0.5375000000000001</c:v>
                </c:pt>
                <c:pt idx="38">
                  <c:v>0.55</c:v>
                </c:pt>
                <c:pt idx="39">
                  <c:v>0.5625000000000001</c:v>
                </c:pt>
                <c:pt idx="40">
                  <c:v>0.5750000000000002</c:v>
                </c:pt>
                <c:pt idx="41">
                  <c:v>0.5875000000000001</c:v>
                </c:pt>
                <c:pt idx="42">
                  <c:v>0.6000000000000001</c:v>
                </c:pt>
                <c:pt idx="43">
                  <c:v>0.6125000000000002</c:v>
                </c:pt>
                <c:pt idx="44">
                  <c:v>0.6250000000000002</c:v>
                </c:pt>
                <c:pt idx="45">
                  <c:v>0.6375000000000002</c:v>
                </c:pt>
                <c:pt idx="46">
                  <c:v>0.6500000000000001</c:v>
                </c:pt>
                <c:pt idx="47">
                  <c:v>0.6625000000000002</c:v>
                </c:pt>
                <c:pt idx="48">
                  <c:v>0.6750000000000003</c:v>
                </c:pt>
                <c:pt idx="49">
                  <c:v>0.6875000000000002</c:v>
                </c:pt>
                <c:pt idx="50">
                  <c:v>0.7000000000000002</c:v>
                </c:pt>
              </c:numCache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Market-share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Main'!$A$39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Main'!$B$39:$AZ$39</c:f>
              <c:numCache>
                <c:ptCount val="51"/>
                <c:pt idx="1">
                  <c:v>0.24583333333333332</c:v>
                </c:pt>
                <c:pt idx="2">
                  <c:v>0.2426753472222222</c:v>
                </c:pt>
                <c:pt idx="3">
                  <c:v>0.24044537037037034</c:v>
                </c:pt>
                <c:pt idx="4">
                  <c:v>0.23906928481867282</c:v>
                </c:pt>
                <c:pt idx="5">
                  <c:v>0.23847898829732508</c:v>
                </c:pt>
                <c:pt idx="6">
                  <c:v>0.2386119009587459</c:v>
                </c:pt>
                <c:pt idx="7">
                  <c:v>0.23941051281407177</c:v>
                </c:pt>
                <c:pt idx="8">
                  <c:v>0.2408219685013594</c:v>
                </c:pt>
                <c:pt idx="9">
                  <c:v>0.24279768629361673</c:v>
                </c:pt>
                <c:pt idx="10">
                  <c:v>0.24529300851148406</c:v>
                </c:pt>
                <c:pt idx="11">
                  <c:v>0.24826688074074568</c:v>
                </c:pt>
                <c:pt idx="12">
                  <c:v>0.25168155747064125</c:v>
                </c:pt>
                <c:pt idx="13">
                  <c:v>0.2555023319667976</c:v>
                </c:pt>
                <c:pt idx="14">
                  <c:v>0.25969728837400546</c:v>
                </c:pt>
                <c:pt idx="15">
                  <c:v>0.2642370742103906</c:v>
                </c:pt>
                <c:pt idx="16">
                  <c:v>0.2690946915670327</c:v>
                </c:pt>
                <c:pt idx="17">
                  <c:v>0.27424530546691256</c:v>
                </c:pt>
                <c:pt idx="18">
                  <c:v>0.27966606796527915</c:v>
                </c:pt>
                <c:pt idx="19">
                  <c:v>0.2852630400244181</c:v>
                </c:pt>
                <c:pt idx="20">
                  <c:v>0.29095368219248313</c:v>
                </c:pt>
                <c:pt idx="21">
                  <c:v>0.2966657260713711</c:v>
                </c:pt>
                <c:pt idx="22">
                  <c:v>0.302336148757272</c:v>
                </c:pt>
                <c:pt idx="23">
                  <c:v>0.307910241226422</c:v>
                </c:pt>
                <c:pt idx="24">
                  <c:v>0.3133407624131968</c:v>
                </c:pt>
                <c:pt idx="25">
                  <c:v>0.3185871714366248</c:v>
                </c:pt>
                <c:pt idx="26">
                  <c:v>0.32361493108020745</c:v>
                </c:pt>
                <c:pt idx="27">
                  <c:v>0.3283948762236598</c:v>
                </c:pt>
                <c:pt idx="28">
                  <c:v>0.3329026414684843</c:v>
                </c:pt>
                <c:pt idx="29">
                  <c:v>0.3371181426964002</c:v>
                </c:pt>
                <c:pt idx="30">
                  <c:v>0.3410251077544754</c:v>
                </c:pt>
                <c:pt idx="31">
                  <c:v>0.3446106518769055</c:v>
                </c:pt>
                <c:pt idx="32">
                  <c:v>0.3478648938340346</c:v>
                </c:pt>
                <c:pt idx="33">
                  <c:v>0.35078060914739284</c:v>
                </c:pt>
                <c:pt idx="34">
                  <c:v>0.35335291702799476</c:v>
                </c:pt>
                <c:pt idx="35">
                  <c:v>0.3555789979864023</c:v>
                </c:pt>
                <c:pt idx="36">
                  <c:v>0.35745783932940556</c:v>
                </c:pt>
                <c:pt idx="37">
                  <c:v>0.3589900060017316</c:v>
                </c:pt>
                <c:pt idx="38">
                  <c:v>0.360177434453875</c:v>
                </c:pt>
                <c:pt idx="39">
                  <c:v>0.36102324742072545</c:v>
                </c:pt>
                <c:pt idx="40">
                  <c:v>0.36153158768177135</c:v>
                </c:pt>
                <c:pt idx="41">
                  <c:v>0.3617074690437581</c:v>
                </c:pt>
                <c:pt idx="42">
                  <c:v>0.3615566429421393</c:v>
                </c:pt>
                <c:pt idx="43">
                  <c:v>0.3610854791997206</c:v>
                </c:pt>
                <c:pt idx="44">
                  <c:v>0.3603008596106988</c:v>
                </c:pt>
                <c:pt idx="45">
                  <c:v>0.35921008313688113</c:v>
                </c:pt>
                <c:pt idx="46">
                  <c:v>0.35782078161119457</c:v>
                </c:pt>
                <c:pt idx="47">
                  <c:v>0.35614084494252923</c:v>
                </c:pt>
                <c:pt idx="48">
                  <c:v>0.35417835490630595</c:v>
                </c:pt>
                <c:pt idx="49">
                  <c:v>0.35194152668765194</c:v>
                </c:pt>
                <c:pt idx="50">
                  <c:v>0.3494386574193754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Main'!$A$43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Main'!$B$43:$AZ$43</c:f>
              <c:numCache>
                <c:ptCount val="51"/>
                <c:pt idx="1">
                  <c:v>0.24583333333333332</c:v>
                </c:pt>
                <c:pt idx="2">
                  <c:v>0.24260243055555553</c:v>
                </c:pt>
                <c:pt idx="3">
                  <c:v>0.24016342592592588</c:v>
                </c:pt>
                <c:pt idx="4">
                  <c:v>0.23838773678626538</c:v>
                </c:pt>
                <c:pt idx="5">
                  <c:v>0.2371606252572016</c:v>
                </c:pt>
                <c:pt idx="6">
                  <c:v>0.23637988802873688</c:v>
                </c:pt>
                <c:pt idx="7">
                  <c:v>0.23595466315882913</c:v>
                </c:pt>
                <c:pt idx="8">
                  <c:v>0.23580434373812265</c:v>
                </c:pt>
                <c:pt idx="9">
                  <c:v>0.23585758914368193</c:v>
                </c:pt>
                <c:pt idx="10">
                  <c:v>0.23605142539625779</c:v>
                </c:pt>
                <c:pt idx="11">
                  <c:v>0.23633042686039155</c:v>
                </c:pt>
                <c:pt idx="12">
                  <c:v>0.2366459721901564</c:v>
                </c:pt>
                <c:pt idx="13">
                  <c:v>0.23695556803070097</c:v>
                </c:pt>
                <c:pt idx="14">
                  <c:v>0.23722223454171396</c:v>
                </c:pt>
                <c:pt idx="15">
                  <c:v>0.23741394731779725</c:v>
                </c:pt>
                <c:pt idx="16">
                  <c:v>0.237503130746479</c:v>
                </c:pt>
                <c:pt idx="17">
                  <c:v>0.2374661982708457</c:v>
                </c:pt>
                <c:pt idx="18">
                  <c:v>0.23728313541385315</c:v>
                </c:pt>
                <c:pt idx="19">
                  <c:v>0.23701003844499777</c:v>
                </c:pt>
                <c:pt idx="20">
                  <c:v>0.2366961330077654</c:v>
                </c:pt>
                <c:pt idx="21">
                  <c:v>0.2363844564686432</c:v>
                </c:pt>
                <c:pt idx="22">
                  <c:v>0.23611247791387158</c:v>
                </c:pt>
                <c:pt idx="23">
                  <c:v>0.23591266126445018</c:v>
                </c:pt>
                <c:pt idx="24">
                  <c:v>0.23581297651031047</c:v>
                </c:pt>
                <c:pt idx="25">
                  <c:v>0.23583736363478752</c:v>
                </c:pt>
                <c:pt idx="26">
                  <c:v>0.236006153407208</c:v>
                </c:pt>
                <c:pt idx="27">
                  <c:v>0.23633644886149416</c:v>
                </c:pt>
                <c:pt idx="28">
                  <c:v>0.23684247094934543</c:v>
                </c:pt>
                <c:pt idx="29">
                  <c:v>0.237535871555227</c:v>
                </c:pt>
                <c:pt idx="30">
                  <c:v>0.2384260167847021</c:v>
                </c:pt>
                <c:pt idx="31">
                  <c:v>0.23952024318543372</c:v>
                </c:pt>
                <c:pt idx="32">
                  <c:v>0.2408240893294649</c:v>
                </c:pt>
                <c:pt idx="33">
                  <c:v>0.24234150497435258</c:v>
                </c:pt>
                <c:pt idx="34">
                  <c:v>0.24407503982771583</c:v>
                </c:pt>
                <c:pt idx="35">
                  <c:v>0.24602601376323746</c:v>
                </c:pt>
                <c:pt idx="36">
                  <c:v>0.24819467017474076</c:v>
                </c:pt>
                <c:pt idx="37">
                  <c:v>0.25058031400736347</c:v>
                </c:pt>
                <c:pt idx="38">
                  <c:v>0.2531814358699084</c:v>
                </c:pt>
                <c:pt idx="39">
                  <c:v>0.2559958235090833</c:v>
                </c:pt>
                <c:pt idx="40">
                  <c:v>0.2590206618135769</c:v>
                </c:pt>
                <c:pt idx="41">
                  <c:v>0.26225262241285024</c:v>
                </c:pt>
                <c:pt idx="42">
                  <c:v>0.26568794384133054</c:v>
                </c:pt>
                <c:pt idx="43">
                  <c:v>0.2693225031526266</c:v>
                </c:pt>
                <c:pt idx="44">
                  <c:v>0.2731518797897443</c:v>
                </c:pt>
                <c:pt idx="45">
                  <c:v>0.2771714124454437</c:v>
                </c:pt>
                <c:pt idx="46">
                  <c:v>0.2813762495812593</c:v>
                </c:pt>
                <c:pt idx="47">
                  <c:v>0.2857613942137767</c:v>
                </c:pt>
                <c:pt idx="48">
                  <c:v>0.2903217435220366</c:v>
                </c:pt>
                <c:pt idx="49">
                  <c:v>0.2950521237799711</c:v>
                </c:pt>
                <c:pt idx="50">
                  <c:v>0.29994732107217253</c:v>
                </c:pt>
              </c:numCache>
            </c:numRef>
          </c:val>
          <c:smooth val="0"/>
        </c:ser>
        <c:marker val="1"/>
        <c:axId val="37774967"/>
        <c:axId val="4430384"/>
      </c:lineChart>
      <c:catAx>
        <c:axId val="377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77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Market Sizes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Main'!$A$38</c:f>
              <c:strCache>
                <c:ptCount val="1"/>
                <c:pt idx="0">
                  <c:v>L-Group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Main'!$B$38:$AZ$38</c:f>
              <c:numCache>
                <c:ptCount val="5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Main'!$A$42</c:f>
              <c:strCache>
                <c:ptCount val="1"/>
                <c:pt idx="0">
                  <c:v>S-Group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Main'!$B$42:$AZ$42</c:f>
              <c:numCache>
                <c:ptCount val="51"/>
                <c:pt idx="0">
                  <c:v>62.5</c:v>
                </c:pt>
                <c:pt idx="1">
                  <c:v>65.625</c:v>
                </c:pt>
                <c:pt idx="2">
                  <c:v>68.90625</c:v>
                </c:pt>
                <c:pt idx="3">
                  <c:v>72.3515625</c:v>
                </c:pt>
                <c:pt idx="4">
                  <c:v>75.96914062500001</c:v>
                </c:pt>
                <c:pt idx="5">
                  <c:v>79.76759765625002</c:v>
                </c:pt>
                <c:pt idx="6">
                  <c:v>83.75597753906253</c:v>
                </c:pt>
                <c:pt idx="7">
                  <c:v>87.94377641601565</c:v>
                </c:pt>
                <c:pt idx="8">
                  <c:v>92.34096523681644</c:v>
                </c:pt>
                <c:pt idx="9">
                  <c:v>96.95801349865727</c:v>
                </c:pt>
                <c:pt idx="10">
                  <c:v>101.80591417359014</c:v>
                </c:pt>
                <c:pt idx="11">
                  <c:v>106.89620988226964</c:v>
                </c:pt>
                <c:pt idx="12">
                  <c:v>112.24102037638313</c:v>
                </c:pt>
                <c:pt idx="13">
                  <c:v>117.85307139520229</c:v>
                </c:pt>
                <c:pt idx="14">
                  <c:v>123.7457249649624</c:v>
                </c:pt>
                <c:pt idx="15">
                  <c:v>129.93301121321053</c:v>
                </c:pt>
                <c:pt idx="16">
                  <c:v>136.42966177387106</c:v>
                </c:pt>
                <c:pt idx="17">
                  <c:v>143.25114486256462</c:v>
                </c:pt>
                <c:pt idx="18">
                  <c:v>150.41370210569286</c:v>
                </c:pt>
                <c:pt idx="19">
                  <c:v>157.93438721097752</c:v>
                </c:pt>
                <c:pt idx="20">
                  <c:v>165.8311065715264</c:v>
                </c:pt>
                <c:pt idx="21">
                  <c:v>174.1226619001027</c:v>
                </c:pt>
                <c:pt idx="22">
                  <c:v>182.82879499510787</c:v>
                </c:pt>
                <c:pt idx="23">
                  <c:v>191.97023474486326</c:v>
                </c:pt>
                <c:pt idx="24">
                  <c:v>201.56874648210643</c:v>
                </c:pt>
                <c:pt idx="25">
                  <c:v>211.64718380621176</c:v>
                </c:pt>
                <c:pt idx="26">
                  <c:v>222.22954299652235</c:v>
                </c:pt>
                <c:pt idx="27">
                  <c:v>233.34102014634848</c:v>
                </c:pt>
                <c:pt idx="28">
                  <c:v>245.00807115366592</c:v>
                </c:pt>
                <c:pt idx="29">
                  <c:v>257.2584747113492</c:v>
                </c:pt>
                <c:pt idx="30">
                  <c:v>270.12139844691666</c:v>
                </c:pt>
                <c:pt idx="31">
                  <c:v>283.6274683692625</c:v>
                </c:pt>
                <c:pt idx="32">
                  <c:v>297.8088417877256</c:v>
                </c:pt>
                <c:pt idx="33">
                  <c:v>312.6992838771119</c:v>
                </c:pt>
                <c:pt idx="34">
                  <c:v>328.3342480709675</c:v>
                </c:pt>
                <c:pt idx="35">
                  <c:v>344.75096047451586</c:v>
                </c:pt>
                <c:pt idx="36">
                  <c:v>361.9885084982417</c:v>
                </c:pt>
                <c:pt idx="37">
                  <c:v>380.0879339231538</c:v>
                </c:pt>
                <c:pt idx="38">
                  <c:v>399.0923306193115</c:v>
                </c:pt>
                <c:pt idx="39">
                  <c:v>419.0469471502771</c:v>
                </c:pt>
                <c:pt idx="40">
                  <c:v>439.999294507791</c:v>
                </c:pt>
                <c:pt idx="41">
                  <c:v>461.99925923318057</c:v>
                </c:pt>
                <c:pt idx="42">
                  <c:v>485.0992221948396</c:v>
                </c:pt>
                <c:pt idx="43">
                  <c:v>509.3541833045816</c:v>
                </c:pt>
                <c:pt idx="44">
                  <c:v>534.8218924698107</c:v>
                </c:pt>
                <c:pt idx="45">
                  <c:v>561.5629870933012</c:v>
                </c:pt>
                <c:pt idx="46">
                  <c:v>589.6411364479663</c:v>
                </c:pt>
                <c:pt idx="47">
                  <c:v>619.1231932703647</c:v>
                </c:pt>
                <c:pt idx="48">
                  <c:v>650.079352933883</c:v>
                </c:pt>
                <c:pt idx="49">
                  <c:v>682.5833205805772</c:v>
                </c:pt>
                <c:pt idx="50">
                  <c:v>716.712486609606</c:v>
                </c:pt>
              </c:numCache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auto val="1"/>
        <c:lblOffset val="100"/>
        <c:tickLblSkip val="4"/>
        <c:noMultiLvlLbl val="0"/>
      </c:catAx>
      <c:valAx>
        <c:axId val="2331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7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Revenue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Control1!$A$62</c:f>
              <c:strCache>
                <c:ptCount val="1"/>
                <c:pt idx="0">
                  <c:v>Policy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Control1!$B$62:$AZ$62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Control1!$A$63</c:f>
              <c:strCache>
                <c:ptCount val="1"/>
                <c:pt idx="0">
                  <c:v>Policy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Control1!$B$63:$AZ$63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Control1!$A$64</c:f>
              <c:strCache>
                <c:ptCount val="1"/>
                <c:pt idx="0">
                  <c:v>Policy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Control1!$B$64:$AZ$64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Control1!$A$65</c:f>
              <c:strCache>
                <c:ptCount val="1"/>
                <c:pt idx="0">
                  <c:v>Policy 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Control1!$B$65:$AZ$65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Control1!$A$66</c:f>
              <c:strCache>
                <c:ptCount val="1"/>
                <c:pt idx="0">
                  <c:v>Policy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Control1!$B$66:$AZ$66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2132"/>
        <c:crosses val="autoZero"/>
        <c:auto val="1"/>
        <c:lblOffset val="100"/>
        <c:tickLblSkip val="4"/>
        <c:noMultiLvlLbl val="0"/>
      </c:catAx>
      <c:valAx>
        <c:axId val="961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Growth Rate Transfer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'S-Group AAGR'!$B$10</c:f>
              <c:strCache>
                <c:ptCount val="1"/>
                <c:pt idx="0">
                  <c:v>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'S-Group AAGR'!$A$11:$A$37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'S-Group AAGR'!$B$11:$B$37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Market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Main'!$A$53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Main'!$B$53:$CD$53</c:f>
              <c:numCache>
                <c:ptCount val="81"/>
                <c:pt idx="1">
                  <c:v>75</c:v>
                </c:pt>
                <c:pt idx="2">
                  <c:v>75.2203125</c:v>
                </c:pt>
                <c:pt idx="3">
                  <c:v>75.6551953125</c:v>
                </c:pt>
                <c:pt idx="4">
                  <c:v>76.29853417968751</c:v>
                </c:pt>
                <c:pt idx="5">
                  <c:v>77.14394377441407</c:v>
                </c:pt>
                <c:pt idx="6">
                  <c:v>78.18485335144045</c:v>
                </c:pt>
                <c:pt idx="7">
                  <c:v>79.41457910389711</c:v>
                </c:pt>
                <c:pt idx="8">
                  <c:v>80.82638501622735</c:v>
                </c:pt>
                <c:pt idx="9">
                  <c:v>82.41353377450044</c:v>
                </c:pt>
                <c:pt idx="10">
                  <c:v>84.16932909372431</c:v>
                </c:pt>
                <c:pt idx="11">
                  <c:v>86.08715064599339</c:v>
                </c:pt>
                <c:pt idx="12">
                  <c:v>88.1604826197796</c:v>
                </c:pt>
                <c:pt idx="13">
                  <c:v>90.38293680661579</c:v>
                </c:pt>
                <c:pt idx="14">
                  <c:v>92.74827099438198</c:v>
                </c:pt>
                <c:pt idx="15">
                  <c:v>95.25040334424777</c:v>
                </c:pt>
                <c:pt idx="16">
                  <c:v>97.88342333917215</c:v>
                </c:pt>
                <c:pt idx="17">
                  <c:v>100.64159981408322</c:v>
                </c:pt>
                <c:pt idx="18">
                  <c:v>103.51938651001502</c:v>
                </c:pt>
                <c:pt idx="19">
                  <c:v>106.51142553532075</c:v>
                </c:pt>
                <c:pt idx="20">
                  <c:v>109.61254906551038</c:v>
                </c:pt>
                <c:pt idx="21">
                  <c:v>112.81777956832106</c:v>
                </c:pt>
                <c:pt idx="22">
                  <c:v>116.05670380148042</c:v>
                </c:pt>
                <c:pt idx="23">
                  <c:v>119.2705801715349</c:v>
                </c:pt>
                <c:pt idx="24">
                  <c:v>122.41073627807059</c:v>
                </c:pt>
                <c:pt idx="25">
                  <c:v>125.43717393989043</c:v>
                </c:pt>
                <c:pt idx="26">
                  <c:v>128.3173554091539</c:v>
                </c:pt>
                <c:pt idx="27">
                  <c:v>131.02514778417188</c:v>
                </c:pt>
                <c:pt idx="28">
                  <c:v>133.53990552225451</c:v>
                </c:pt>
                <c:pt idx="29">
                  <c:v>135.84567348252168</c:v>
                </c:pt>
                <c:pt idx="30">
                  <c:v>137.93049514022792</c:v>
                </c:pt>
                <c:pt idx="31">
                  <c:v>139.78581254856985</c:v>
                </c:pt>
                <c:pt idx="32">
                  <c:v>141.4059463158255</c:v>
                </c:pt>
                <c:pt idx="33">
                  <c:v>142.78764534538283</c:v>
                </c:pt>
                <c:pt idx="34">
                  <c:v>143.9296973802938</c:v>
                </c:pt>
                <c:pt idx="35">
                  <c:v>144.8325925256866</c:v>
                </c:pt>
                <c:pt idx="36">
                  <c:v>145.4982329120089</c:v>
                </c:pt>
                <c:pt idx="37">
                  <c:v>145.9296825274392</c:v>
                </c:pt>
                <c:pt idx="38">
                  <c:v>146.1309520044692</c:v>
                </c:pt>
                <c:pt idx="39">
                  <c:v>146.1068138072224</c:v>
                </c:pt>
                <c:pt idx="40">
                  <c:v>145.8626438444659</c:v>
                </c:pt>
                <c:pt idx="41">
                  <c:v>145.40428603889663</c:v>
                </c:pt>
                <c:pt idx="42">
                  <c:v>144.7379368252741</c:v>
                </c:pt>
                <c:pt idx="43">
                  <c:v>143.87004693629237</c:v>
                </c:pt>
                <c:pt idx="44">
                  <c:v>142.80723817272448</c:v>
                </c:pt>
                <c:pt idx="45">
                  <c:v>141.55623314942915</c:v>
                </c:pt>
                <c:pt idx="46">
                  <c:v>140.12379626663096</c:v>
                </c:pt>
                <c:pt idx="47">
                  <c:v>138.51668438113853</c:v>
                </c:pt>
                <c:pt idx="48">
                  <c:v>136.74160584894082</c:v>
                </c:pt>
                <c:pt idx="49">
                  <c:v>134.8051867824956</c:v>
                </c:pt>
                <c:pt idx="50">
                  <c:v>132.71394351612244</c:v>
                </c:pt>
                <c:pt idx="51">
                  <c:v>130.47426040397397</c:v>
                </c:pt>
                <c:pt idx="52">
                  <c:v>128.0923721894757</c:v>
                </c:pt>
                <c:pt idx="53">
                  <c:v>125.57435028498978</c:v>
                </c:pt>
                <c:pt idx="54">
                  <c:v>122.9260923876047</c:v>
                </c:pt>
                <c:pt idx="55">
                  <c:v>120.15331493298082</c:v>
                </c:pt>
                <c:pt idx="56">
                  <c:v>117.26154795549358</c:v>
                </c:pt>
                <c:pt idx="57">
                  <c:v>114.25613198073547</c:v>
                </c:pt>
                <c:pt idx="58">
                  <c:v>111.14221662683822</c:v>
                </c:pt>
                <c:pt idx="59">
                  <c:v>107.92476063499339</c:v>
                </c:pt>
                <c:pt idx="60">
                  <c:v>104.60853308780365</c:v>
                </c:pt>
                <c:pt idx="61">
                  <c:v>101.1981156074034</c:v>
                </c:pt>
                <c:pt idx="62">
                  <c:v>97.73071785427442</c:v>
                </c:pt>
                <c:pt idx="63">
                  <c:v>94.23762648539676</c:v>
                </c:pt>
                <c:pt idx="64">
                  <c:v>90.74500911948346</c:v>
                </c:pt>
                <c:pt idx="65">
                  <c:v>87.27461462707126</c:v>
                </c:pt>
                <c:pt idx="66">
                  <c:v>83.84438286383443</c:v>
                </c:pt>
                <c:pt idx="67">
                  <c:v>80.46897531774484</c:v>
                </c:pt>
                <c:pt idx="68">
                  <c:v>77.16023669932197</c:v>
                </c:pt>
                <c:pt idx="69">
                  <c:v>73.9275962433872</c:v>
                </c:pt>
                <c:pt idx="70">
                  <c:v>70.77841638787024</c:v>
                </c:pt>
                <c:pt idx="71">
                  <c:v>67.71829553054759</c:v>
                </c:pt>
                <c:pt idx="72">
                  <c:v>64.7513307208322</c:v>
                </c:pt>
                <c:pt idx="73">
                  <c:v>61.880345405751086</c:v>
                </c:pt>
                <c:pt idx="74">
                  <c:v>59.107086703803965</c:v>
                </c:pt>
                <c:pt idx="75">
                  <c:v>56.43239611591166</c:v>
                </c:pt>
                <c:pt idx="76">
                  <c:v>53.85635708900172</c:v>
                </c:pt>
                <c:pt idx="77">
                  <c:v>51.378422416076575</c:v>
                </c:pt>
                <c:pt idx="78">
                  <c:v>48.997524079107066</c:v>
                </c:pt>
                <c:pt idx="79">
                  <c:v>46.71216781100674</c:v>
                </c:pt>
                <c:pt idx="80">
                  <c:v>44.520514364329564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Main'!$A$54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Main'!$B$54:$CD$54</c:f>
              <c:numCache>
                <c:ptCount val="81"/>
                <c:pt idx="1">
                  <c:v>6.62109375</c:v>
                </c:pt>
                <c:pt idx="2">
                  <c:v>7.027456965529918</c:v>
                </c:pt>
                <c:pt idx="3">
                  <c:v>7.466736701003608</c:v>
                </c:pt>
                <c:pt idx="4">
                  <c:v>7.936497564572955</c:v>
                </c:pt>
                <c:pt idx="5">
                  <c:v>8.43420024649667</c:v>
                </c:pt>
                <c:pt idx="6">
                  <c:v>8.957179958091823</c:v>
                </c:pt>
                <c:pt idx="7">
                  <c:v>9.502624814170973</c:v>
                </c:pt>
                <c:pt idx="8">
                  <c:v>10.067554211689233</c:v>
                </c:pt>
                <c:pt idx="9">
                  <c:v>10.648797278910235</c:v>
                </c:pt>
                <c:pt idx="10">
                  <c:v>11.242971492755773</c:v>
                </c:pt>
                <c:pt idx="11">
                  <c:v>11.846461587084878</c:v>
                </c:pt>
                <c:pt idx="12">
                  <c:v>12.455398901344617</c:v>
                </c:pt>
                <c:pt idx="13">
                  <c:v>13.065641347159438</c:v>
                </c:pt>
                <c:pt idx="14">
                  <c:v>13.672754199701146</c:v>
                </c:pt>
                <c:pt idx="15">
                  <c:v>14.271991950726767</c:v>
                </c:pt>
                <c:pt idx="16">
                  <c:v>14.858281490489437</c:v>
                </c:pt>
                <c:pt idx="17">
                  <c:v>15.426206915694275</c:v>
                </c:pt>
                <c:pt idx="18">
                  <c:v>15.96999628952558</c:v>
                </c:pt>
                <c:pt idx="19">
                  <c:v>16.483510706611415</c:v>
                </c:pt>
                <c:pt idx="20">
                  <c:v>16.960236039570635</c:v>
                </c:pt>
                <c:pt idx="21">
                  <c:v>17.393277763322583</c:v>
                </c:pt>
                <c:pt idx="22">
                  <c:v>17.793687954666154</c:v>
                </c:pt>
                <c:pt idx="23">
                  <c:v>18.172578733254202</c:v>
                </c:pt>
                <c:pt idx="24">
                  <c:v>18.54114544867711</c:v>
                </c:pt>
                <c:pt idx="25">
                  <c:v>18.910684012076555</c:v>
                </c:pt>
                <c:pt idx="26">
                  <c:v>19.292602076026782</c:v>
                </c:pt>
                <c:pt idx="27">
                  <c:v>19.698423781281207</c:v>
                </c:pt>
                <c:pt idx="28">
                  <c:v>20.139787817405338</c:v>
                </c:pt>
                <c:pt idx="29">
                  <c:v>20.62843858740639</c:v>
                </c:pt>
                <c:pt idx="30">
                  <c:v>21.176210325029498</c:v>
                </c:pt>
                <c:pt idx="31">
                  <c:v>21.795004087825095</c:v>
                </c:pt>
                <c:pt idx="32">
                  <c:v>22.49675763930695</c:v>
                </c:pt>
                <c:pt idx="33">
                  <c:v>23.29340833882523</c:v>
                </c:pt>
                <c:pt idx="34">
                  <c:v>24.196849276806677</c:v>
                </c:pt>
                <c:pt idx="35">
                  <c:v>25.218879023657756</c:v>
                </c:pt>
                <c:pt idx="36">
                  <c:v>26.371145500010943</c:v>
                </c:pt>
                <c:pt idx="37">
                  <c:v>27.665084620479153</c:v>
                </c:pt>
                <c:pt idx="38">
                  <c:v>29.111854508315904</c:v>
                </c:pt>
                <c:pt idx="39">
                  <c:v>30.72226621939828</c:v>
                </c:pt>
                <c:pt idx="40">
                  <c:v>32.50671204533637</c:v>
                </c:pt>
                <c:pt idx="41">
                  <c:v>34.47509258159955</c:v>
                </c:pt>
                <c:pt idx="42">
                  <c:v>36.63674384166752</c:v>
                </c:pt>
                <c:pt idx="43">
                  <c:v>39.00036576698253</c:v>
                </c:pt>
                <c:pt idx="44">
                  <c:v>41.57395352010845</c:v>
                </c:pt>
                <c:pt idx="45">
                  <c:v>44.364732951103754</c:v>
                </c:pt>
                <c:pt idx="46">
                  <c:v>47.37910159198581</c:v>
                </c:pt>
                <c:pt idx="47">
                  <c:v>50.62257646002734</c:v>
                </c:pt>
                <c:pt idx="48">
                  <c:v>54.09974983781808</c:v>
                </c:pt>
                <c:pt idx="49">
                  <c:v>57.81425404857912</c:v>
                </c:pt>
                <c:pt idx="50">
                  <c:v>61.76873606286606</c:v>
                </c:pt>
                <c:pt idx="51">
                  <c:v>65.96484256286502</c:v>
                </c:pt>
                <c:pt idx="52">
                  <c:v>70.40321585966868</c:v>
                </c:pt>
                <c:pt idx="53">
                  <c:v>75.08350081499616</c:v>
                </c:pt>
                <c:pt idx="54">
                  <c:v>80.00436267025145</c:v>
                </c:pt>
                <c:pt idx="55">
                  <c:v>85.16351544133347</c:v>
                </c:pt>
                <c:pt idx="56">
                  <c:v>90.55776030575568</c:v>
                </c:pt>
                <c:pt idx="57">
                  <c:v>96.18303319731707</c:v>
                </c:pt>
                <c:pt idx="58">
                  <c:v>102.03446063968582</c:v>
                </c:pt>
                <c:pt idx="59">
                  <c:v>108.1064226993442</c:v>
                </c:pt>
                <c:pt idx="60">
                  <c:v>114.39262182436228</c:v>
                </c:pt>
                <c:pt idx="61">
                  <c:v>120.88615626064909</c:v>
                </c:pt>
                <c:pt idx="62">
                  <c:v>127.54089089195914</c:v>
                </c:pt>
                <c:pt idx="63">
                  <c:v>134.31431101400727</c:v>
                </c:pt>
                <c:pt idx="64">
                  <c:v>141.16741534472592</c:v>
                </c:pt>
                <c:pt idx="65">
                  <c:v>148.0646005002689</c:v>
                </c:pt>
                <c:pt idx="66">
                  <c:v>154.9735370474241</c:v>
                </c:pt>
                <c:pt idx="67">
                  <c:v>161.86503759541208</c:v>
                </c:pt>
                <c:pt idx="68">
                  <c:v>168.71291768422827</c:v>
                </c:pt>
                <c:pt idx="69">
                  <c:v>175.49385046046154</c:v>
                </c:pt>
                <c:pt idx="70">
                  <c:v>182.1872163050294</c:v>
                </c:pt>
                <c:pt idx="71">
                  <c:v>188.77494869278985</c:v>
                </c:pt>
                <c:pt idx="72">
                  <c:v>195.24137762557095</c:v>
                </c:pt>
                <c:pt idx="73">
                  <c:v>201.5730719932315</c:v>
                </c:pt>
                <c:pt idx="74">
                  <c:v>207.7586821883054</c:v>
                </c:pt>
                <c:pt idx="75">
                  <c:v>213.78878423553272</c:v>
                </c:pt>
                <c:pt idx="76">
                  <c:v>219.65572660526146</c:v>
                </c:pt>
                <c:pt idx="77">
                  <c:v>225.35348076631465</c:v>
                </c:pt>
                <c:pt idx="78">
                  <c:v>230.87749640607112</c:v>
                </c:pt>
                <c:pt idx="79">
                  <c:v>236.22456210922482</c:v>
                </c:pt>
                <c:pt idx="80">
                  <c:v>241.39267214728358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'v2 Main'!$A$55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Main'!$B$55:$CD$55</c:f>
              <c:numCache>
                <c:ptCount val="81"/>
                <c:pt idx="0">
                  <c:v>81.25</c:v>
                </c:pt>
                <c:pt idx="1">
                  <c:v>81.62109375</c:v>
                </c:pt>
                <c:pt idx="2">
                  <c:v>82.24776946552993</c:v>
                </c:pt>
                <c:pt idx="3">
                  <c:v>83.12193201350361</c:v>
                </c:pt>
                <c:pt idx="4">
                  <c:v>84.23503174426047</c:v>
                </c:pt>
                <c:pt idx="5">
                  <c:v>85.57814402091074</c:v>
                </c:pt>
                <c:pt idx="6">
                  <c:v>87.14203330953228</c:v>
                </c:pt>
                <c:pt idx="7">
                  <c:v>88.91720391806808</c:v>
                </c:pt>
                <c:pt idx="8">
                  <c:v>90.89393922791658</c:v>
                </c:pt>
                <c:pt idx="9">
                  <c:v>93.06233105341067</c:v>
                </c:pt>
                <c:pt idx="10">
                  <c:v>95.41230058648009</c:v>
                </c:pt>
                <c:pt idx="11">
                  <c:v>97.93361223307826</c:v>
                </c:pt>
                <c:pt idx="12">
                  <c:v>100.61588152112422</c:v>
                </c:pt>
                <c:pt idx="13">
                  <c:v>103.44857815377523</c:v>
                </c:pt>
                <c:pt idx="14">
                  <c:v>106.42102519408313</c:v>
                </c:pt>
                <c:pt idx="15">
                  <c:v>109.52239529497454</c:v>
                </c:pt>
                <c:pt idx="16">
                  <c:v>112.74170482966159</c:v>
                </c:pt>
                <c:pt idx="17">
                  <c:v>116.0678067297775</c:v>
                </c:pt>
                <c:pt idx="18">
                  <c:v>119.4893827995406</c:v>
                </c:pt>
                <c:pt idx="19">
                  <c:v>122.99493624193217</c:v>
                </c:pt>
                <c:pt idx="20">
                  <c:v>126.57278510508101</c:v>
                </c:pt>
                <c:pt idx="21">
                  <c:v>130.21105733164364</c:v>
                </c:pt>
                <c:pt idx="22">
                  <c:v>133.85039175614656</c:v>
                </c:pt>
                <c:pt idx="23">
                  <c:v>137.4431589047891</c:v>
                </c:pt>
                <c:pt idx="24">
                  <c:v>140.9518817267477</c:v>
                </c:pt>
                <c:pt idx="25">
                  <c:v>144.34785795196697</c:v>
                </c:pt>
                <c:pt idx="26">
                  <c:v>147.60995748518067</c:v>
                </c:pt>
                <c:pt idx="27">
                  <c:v>150.72357156545308</c:v>
                </c:pt>
                <c:pt idx="28">
                  <c:v>153.67969333965985</c:v>
                </c:pt>
                <c:pt idx="29">
                  <c:v>156.47411206992805</c:v>
                </c:pt>
                <c:pt idx="30">
                  <c:v>159.10670546525742</c:v>
                </c:pt>
                <c:pt idx="31">
                  <c:v>161.58081663639496</c:v>
                </c:pt>
                <c:pt idx="32">
                  <c:v>163.90270395513244</c:v>
                </c:pt>
                <c:pt idx="33">
                  <c:v>166.08105368420806</c:v>
                </c:pt>
                <c:pt idx="34">
                  <c:v>168.12654665710048</c:v>
                </c:pt>
                <c:pt idx="35">
                  <c:v>170.05147154934437</c:v>
                </c:pt>
                <c:pt idx="36">
                  <c:v>171.86937841201984</c:v>
                </c:pt>
                <c:pt idx="37">
                  <c:v>173.59476714791836</c:v>
                </c:pt>
                <c:pt idx="38">
                  <c:v>175.2428065127851</c:v>
                </c:pt>
                <c:pt idx="39">
                  <c:v>176.8290800266207</c:v>
                </c:pt>
                <c:pt idx="40">
                  <c:v>178.36935588980228</c:v>
                </c:pt>
                <c:pt idx="41">
                  <c:v>179.87937862049617</c:v>
                </c:pt>
                <c:pt idx="42">
                  <c:v>181.3746806669416</c:v>
                </c:pt>
                <c:pt idx="43">
                  <c:v>182.8704127032749</c:v>
                </c:pt>
                <c:pt idx="44">
                  <c:v>184.38119169283294</c:v>
                </c:pt>
                <c:pt idx="45">
                  <c:v>185.9209661005329</c:v>
                </c:pt>
                <c:pt idx="46">
                  <c:v>187.50289785861676</c:v>
                </c:pt>
                <c:pt idx="47">
                  <c:v>189.13926084116588</c:v>
                </c:pt>
                <c:pt idx="48">
                  <c:v>190.8413556867589</c:v>
                </c:pt>
                <c:pt idx="49">
                  <c:v>192.61944083107474</c:v>
                </c:pt>
                <c:pt idx="50">
                  <c:v>194.4826795789885</c:v>
                </c:pt>
                <c:pt idx="51">
                  <c:v>196.439102966839</c:v>
                </c:pt>
                <c:pt idx="52">
                  <c:v>198.49558804914437</c:v>
                </c:pt>
                <c:pt idx="53">
                  <c:v>200.65785109998592</c:v>
                </c:pt>
                <c:pt idx="54">
                  <c:v>202.93045505785614</c:v>
                </c:pt>
                <c:pt idx="55">
                  <c:v>205.3168303743143</c:v>
                </c:pt>
                <c:pt idx="56">
                  <c:v>207.81930826124926</c:v>
                </c:pt>
                <c:pt idx="57">
                  <c:v>210.43916517805255</c:v>
                </c:pt>
                <c:pt idx="58">
                  <c:v>213.17667726652405</c:v>
                </c:pt>
                <c:pt idx="59">
                  <c:v>216.03118333433758</c:v>
                </c:pt>
                <c:pt idx="60">
                  <c:v>219.00115491216593</c:v>
                </c:pt>
                <c:pt idx="61">
                  <c:v>222.0842718680525</c:v>
                </c:pt>
                <c:pt idx="62">
                  <c:v>225.27160874623354</c:v>
                </c:pt>
                <c:pt idx="63">
                  <c:v>228.55193749940403</c:v>
                </c:pt>
                <c:pt idx="64">
                  <c:v>231.91242446420938</c:v>
                </c:pt>
                <c:pt idx="65">
                  <c:v>235.33921512734017</c:v>
                </c:pt>
                <c:pt idx="66">
                  <c:v>238.8179199112585</c:v>
                </c:pt>
                <c:pt idx="67">
                  <c:v>242.33401291315693</c:v>
                </c:pt>
                <c:pt idx="68">
                  <c:v>245.87315438355023</c:v>
                </c:pt>
                <c:pt idx="69">
                  <c:v>249.42144670384874</c:v>
                </c:pt>
                <c:pt idx="70">
                  <c:v>252.96563269289965</c:v>
                </c:pt>
                <c:pt idx="71">
                  <c:v>256.49324422333746</c:v>
                </c:pt>
                <c:pt idx="72">
                  <c:v>259.99270834640316</c:v>
                </c:pt>
                <c:pt idx="73">
                  <c:v>263.4534173989826</c:v>
                </c:pt>
                <c:pt idx="74">
                  <c:v>266.8657688921094</c:v>
                </c:pt>
                <c:pt idx="75">
                  <c:v>270.2211803514444</c:v>
                </c:pt>
                <c:pt idx="76">
                  <c:v>273.5120836942632</c:v>
                </c:pt>
                <c:pt idx="77">
                  <c:v>276.7319031823912</c:v>
                </c:pt>
                <c:pt idx="78">
                  <c:v>279.8750204851782</c:v>
                </c:pt>
                <c:pt idx="79">
                  <c:v>282.9367299202316</c:v>
                </c:pt>
                <c:pt idx="80">
                  <c:v>285.91318651161316</c:v>
                </c:pt>
              </c:numCache>
            </c:numRef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5576"/>
        <c:crosses val="autoZero"/>
        <c:auto val="1"/>
        <c:lblOffset val="100"/>
        <c:noMultiLvlLbl val="0"/>
      </c:catAx>
      <c:valAx>
        <c:axId val="49975576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2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38100</xdr:rowOff>
    </xdr:from>
    <xdr:to>
      <xdr:col>13</xdr:col>
      <xdr:colOff>104775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619500" y="200025"/>
        <a:ext cx="6315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</xdr:rowOff>
    </xdr:from>
    <xdr:to>
      <xdr:col>8</xdr:col>
      <xdr:colOff>581025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2409825" y="9525"/>
        <a:ext cx="4591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0</xdr:row>
      <xdr:rowOff>0</xdr:rowOff>
    </xdr:from>
    <xdr:to>
      <xdr:col>16</xdr:col>
      <xdr:colOff>419100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7010400" y="0"/>
        <a:ext cx="47053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13</xdr:row>
      <xdr:rowOff>123825</xdr:rowOff>
    </xdr:from>
    <xdr:to>
      <xdr:col>8</xdr:col>
      <xdr:colOff>600075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2400300" y="2552700"/>
        <a:ext cx="46196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590550</xdr:colOff>
      <xdr:row>13</xdr:row>
      <xdr:rowOff>76200</xdr:rowOff>
    </xdr:from>
    <xdr:to>
      <xdr:col>16</xdr:col>
      <xdr:colOff>400050</xdr:colOff>
      <xdr:row>29</xdr:row>
      <xdr:rowOff>142875</xdr:rowOff>
    </xdr:to>
    <xdr:graphicFrame>
      <xdr:nvGraphicFramePr>
        <xdr:cNvPr id="4" name="Chart 4"/>
        <xdr:cNvGraphicFramePr/>
      </xdr:nvGraphicFramePr>
      <xdr:xfrm>
        <a:off x="7010400" y="2505075"/>
        <a:ext cx="46863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209550</xdr:colOff>
      <xdr:row>32</xdr:row>
      <xdr:rowOff>123825</xdr:rowOff>
    </xdr:from>
    <xdr:to>
      <xdr:col>13</xdr:col>
      <xdr:colOff>38100</xdr:colOff>
      <xdr:row>53</xdr:row>
      <xdr:rowOff>66675</xdr:rowOff>
    </xdr:to>
    <xdr:graphicFrame>
      <xdr:nvGraphicFramePr>
        <xdr:cNvPr id="5" name="Chart 5"/>
        <xdr:cNvGraphicFramePr/>
      </xdr:nvGraphicFramePr>
      <xdr:xfrm>
        <a:off x="4800600" y="5638800"/>
        <a:ext cx="470535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66</xdr:row>
      <xdr:rowOff>28575</xdr:rowOff>
    </xdr:from>
    <xdr:to>
      <xdr:col>10</xdr:col>
      <xdr:colOff>276225</xdr:colOff>
      <xdr:row>89</xdr:row>
      <xdr:rowOff>66675</xdr:rowOff>
    </xdr:to>
    <xdr:graphicFrame>
      <xdr:nvGraphicFramePr>
        <xdr:cNvPr id="6" name="Chart 6"/>
        <xdr:cNvGraphicFramePr/>
      </xdr:nvGraphicFramePr>
      <xdr:xfrm>
        <a:off x="1714500" y="11372850"/>
        <a:ext cx="6200775" cy="3762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10</xdr:row>
      <xdr:rowOff>114300</xdr:rowOff>
    </xdr:from>
    <xdr:to>
      <xdr:col>13</xdr:col>
      <xdr:colOff>504825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2762250" y="1733550"/>
        <a:ext cx="56769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352425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800350" y="0"/>
        <a:ext cx="44386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16</xdr:row>
      <xdr:rowOff>95250</xdr:rowOff>
    </xdr:from>
    <xdr:to>
      <xdr:col>9</xdr:col>
      <xdr:colOff>352425</xdr:colOff>
      <xdr:row>32</xdr:row>
      <xdr:rowOff>38100</xdr:rowOff>
    </xdr:to>
    <xdr:graphicFrame>
      <xdr:nvGraphicFramePr>
        <xdr:cNvPr id="2" name="Chart 5"/>
        <xdr:cNvGraphicFramePr/>
      </xdr:nvGraphicFramePr>
      <xdr:xfrm>
        <a:off x="2790825" y="2686050"/>
        <a:ext cx="4448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361950</xdr:colOff>
      <xdr:row>16</xdr:row>
      <xdr:rowOff>76200</xdr:rowOff>
    </xdr:from>
    <xdr:to>
      <xdr:col>16</xdr:col>
      <xdr:colOff>390525</xdr:colOff>
      <xdr:row>31</xdr:row>
      <xdr:rowOff>142875</xdr:rowOff>
    </xdr:to>
    <xdr:graphicFrame>
      <xdr:nvGraphicFramePr>
        <xdr:cNvPr id="3" name="Chart 6"/>
        <xdr:cNvGraphicFramePr/>
      </xdr:nvGraphicFramePr>
      <xdr:xfrm>
        <a:off x="7248525" y="2667000"/>
        <a:ext cx="4295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33</xdr:row>
      <xdr:rowOff>9525</xdr:rowOff>
    </xdr:from>
    <xdr:to>
      <xdr:col>14</xdr:col>
      <xdr:colOff>571500</xdr:colOff>
      <xdr:row>49</xdr:row>
      <xdr:rowOff>285750</xdr:rowOff>
    </xdr:to>
    <xdr:graphicFrame>
      <xdr:nvGraphicFramePr>
        <xdr:cNvPr id="4" name="Chart 7"/>
        <xdr:cNvGraphicFramePr/>
      </xdr:nvGraphicFramePr>
      <xdr:xfrm>
        <a:off x="5438775" y="5362575"/>
        <a:ext cx="506730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361950</xdr:colOff>
      <xdr:row>0</xdr:row>
      <xdr:rowOff>0</xdr:rowOff>
    </xdr:from>
    <xdr:to>
      <xdr:col>16</xdr:col>
      <xdr:colOff>390525</xdr:colOff>
      <xdr:row>16</xdr:row>
      <xdr:rowOff>57150</xdr:rowOff>
    </xdr:to>
    <xdr:graphicFrame>
      <xdr:nvGraphicFramePr>
        <xdr:cNvPr id="5" name="Chart 8"/>
        <xdr:cNvGraphicFramePr/>
      </xdr:nvGraphicFramePr>
      <xdr:xfrm>
        <a:off x="7248525" y="0"/>
        <a:ext cx="42957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333375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4600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0</xdr:row>
      <xdr:rowOff>0</xdr:rowOff>
    </xdr:from>
    <xdr:to>
      <xdr:col>15</xdr:col>
      <xdr:colOff>95250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4610100" y="0"/>
        <a:ext cx="4629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333375</xdr:colOff>
      <xdr:row>47</xdr:row>
      <xdr:rowOff>142875</xdr:rowOff>
    </xdr:to>
    <xdr:graphicFrame>
      <xdr:nvGraphicFramePr>
        <xdr:cNvPr id="3" name="Chart 4"/>
        <xdr:cNvGraphicFramePr/>
      </xdr:nvGraphicFramePr>
      <xdr:xfrm>
        <a:off x="0" y="3724275"/>
        <a:ext cx="46005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0</xdr:rowOff>
    </xdr:from>
    <xdr:to>
      <xdr:col>15</xdr:col>
      <xdr:colOff>76200</xdr:colOff>
      <xdr:row>47</xdr:row>
      <xdr:rowOff>123825</xdr:rowOff>
    </xdr:to>
    <xdr:graphicFrame>
      <xdr:nvGraphicFramePr>
        <xdr:cNvPr id="4" name="Chart 5"/>
        <xdr:cNvGraphicFramePr/>
      </xdr:nvGraphicFramePr>
      <xdr:xfrm>
        <a:off x="4600575" y="3724275"/>
        <a:ext cx="4619625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295275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62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15</xdr:col>
      <xdr:colOff>152400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562475" y="0"/>
        <a:ext cx="47339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24</xdr:row>
      <xdr:rowOff>9525</xdr:rowOff>
    </xdr:from>
    <xdr:to>
      <xdr:col>7</xdr:col>
      <xdr:colOff>295275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9525" y="3895725"/>
        <a:ext cx="45529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304800</xdr:colOff>
      <xdr:row>24</xdr:row>
      <xdr:rowOff>0</xdr:rowOff>
    </xdr:from>
    <xdr:to>
      <xdr:col>15</xdr:col>
      <xdr:colOff>152400</xdr:colOff>
      <xdr:row>46</xdr:row>
      <xdr:rowOff>142875</xdr:rowOff>
    </xdr:to>
    <xdr:graphicFrame>
      <xdr:nvGraphicFramePr>
        <xdr:cNvPr id="4" name="Chart 4"/>
        <xdr:cNvGraphicFramePr/>
      </xdr:nvGraphicFramePr>
      <xdr:xfrm>
        <a:off x="4572000" y="3886200"/>
        <a:ext cx="47244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35.421875" style="0" bestFit="1" customWidth="1"/>
  </cols>
  <sheetData>
    <row r="1" spans="1:2" ht="12.75">
      <c r="A1" t="s">
        <v>27</v>
      </c>
      <c r="B1" s="1">
        <v>0</v>
      </c>
    </row>
    <row r="2" spans="1:2" ht="12.75">
      <c r="A2" t="s">
        <v>28</v>
      </c>
      <c r="B2" s="1">
        <v>0.2</v>
      </c>
    </row>
    <row r="3" spans="1:2" ht="12.75">
      <c r="A3" t="s">
        <v>8</v>
      </c>
      <c r="B3" s="4">
        <v>1</v>
      </c>
    </row>
    <row r="4" spans="1:3" ht="12.75">
      <c r="A4" t="s">
        <v>5</v>
      </c>
      <c r="B4" s="4">
        <v>3</v>
      </c>
      <c r="C4" t="s">
        <v>6</v>
      </c>
    </row>
    <row r="5" spans="1:3" ht="12.75">
      <c r="A5" t="s">
        <v>7</v>
      </c>
      <c r="B5">
        <v>5</v>
      </c>
      <c r="C5" t="s">
        <v>6</v>
      </c>
    </row>
    <row r="6" spans="1:2" ht="12.75">
      <c r="A6" t="s">
        <v>10</v>
      </c>
      <c r="B6" s="1">
        <v>0.05</v>
      </c>
    </row>
    <row r="7" spans="1:3" ht="12.75">
      <c r="A7" t="s">
        <v>29</v>
      </c>
      <c r="B7" s="4">
        <v>1000</v>
      </c>
      <c r="C7" t="s">
        <v>56</v>
      </c>
    </row>
    <row r="8" spans="1:3" ht="12.75">
      <c r="A8" t="s">
        <v>43</v>
      </c>
      <c r="B8" s="4">
        <v>250</v>
      </c>
      <c r="C8" t="s">
        <v>56</v>
      </c>
    </row>
    <row r="9" spans="1:3" ht="12.75">
      <c r="A9" t="s">
        <v>19</v>
      </c>
      <c r="B9" s="4">
        <f>Policy</f>
        <v>5</v>
      </c>
      <c r="C9" t="s">
        <v>83</v>
      </c>
    </row>
    <row r="11" spans="1:52" ht="12.75">
      <c r="A11" t="s">
        <v>0</v>
      </c>
      <c r="B11">
        <v>0</v>
      </c>
      <c r="C11">
        <f>B11+0.25</f>
        <v>0.25</v>
      </c>
      <c r="D11">
        <f aca="true" t="shared" si="0" ref="D11:AZ11">C11+0.25</f>
        <v>0.5</v>
      </c>
      <c r="E11">
        <f t="shared" si="0"/>
        <v>0.75</v>
      </c>
      <c r="F11">
        <f t="shared" si="0"/>
        <v>1</v>
      </c>
      <c r="G11">
        <f t="shared" si="0"/>
        <v>1.25</v>
      </c>
      <c r="H11">
        <f t="shared" si="0"/>
        <v>1.5</v>
      </c>
      <c r="I11">
        <f t="shared" si="0"/>
        <v>1.75</v>
      </c>
      <c r="J11">
        <f t="shared" si="0"/>
        <v>2</v>
      </c>
      <c r="K11">
        <f t="shared" si="0"/>
        <v>2.25</v>
      </c>
      <c r="L11">
        <f t="shared" si="0"/>
        <v>2.5</v>
      </c>
      <c r="M11">
        <f t="shared" si="0"/>
        <v>2.75</v>
      </c>
      <c r="N11">
        <f t="shared" si="0"/>
        <v>3</v>
      </c>
      <c r="O11">
        <f t="shared" si="0"/>
        <v>3.25</v>
      </c>
      <c r="P11">
        <f t="shared" si="0"/>
        <v>3.5</v>
      </c>
      <c r="Q11">
        <f t="shared" si="0"/>
        <v>3.75</v>
      </c>
      <c r="R11">
        <f t="shared" si="0"/>
        <v>4</v>
      </c>
      <c r="S11">
        <f t="shared" si="0"/>
        <v>4.25</v>
      </c>
      <c r="T11">
        <f t="shared" si="0"/>
        <v>4.5</v>
      </c>
      <c r="U11">
        <f t="shared" si="0"/>
        <v>4.75</v>
      </c>
      <c r="V11">
        <f t="shared" si="0"/>
        <v>5</v>
      </c>
      <c r="W11">
        <f t="shared" si="0"/>
        <v>5.25</v>
      </c>
      <c r="X11">
        <f t="shared" si="0"/>
        <v>5.5</v>
      </c>
      <c r="Y11">
        <f t="shared" si="0"/>
        <v>5.75</v>
      </c>
      <c r="Z11">
        <f t="shared" si="0"/>
        <v>6</v>
      </c>
      <c r="AA11">
        <f t="shared" si="0"/>
        <v>6.25</v>
      </c>
      <c r="AB11">
        <f t="shared" si="0"/>
        <v>6.5</v>
      </c>
      <c r="AC11">
        <f t="shared" si="0"/>
        <v>6.75</v>
      </c>
      <c r="AD11">
        <f t="shared" si="0"/>
        <v>7</v>
      </c>
      <c r="AE11">
        <f t="shared" si="0"/>
        <v>7.25</v>
      </c>
      <c r="AF11">
        <f t="shared" si="0"/>
        <v>7.5</v>
      </c>
      <c r="AG11">
        <f t="shared" si="0"/>
        <v>7.75</v>
      </c>
      <c r="AH11">
        <f t="shared" si="0"/>
        <v>8</v>
      </c>
      <c r="AI11">
        <f t="shared" si="0"/>
        <v>8.25</v>
      </c>
      <c r="AJ11">
        <f t="shared" si="0"/>
        <v>8.5</v>
      </c>
      <c r="AK11">
        <f t="shared" si="0"/>
        <v>8.75</v>
      </c>
      <c r="AL11">
        <f t="shared" si="0"/>
        <v>9</v>
      </c>
      <c r="AM11">
        <f t="shared" si="0"/>
        <v>9.25</v>
      </c>
      <c r="AN11">
        <f t="shared" si="0"/>
        <v>9.5</v>
      </c>
      <c r="AO11">
        <f t="shared" si="0"/>
        <v>9.75</v>
      </c>
      <c r="AP11">
        <f t="shared" si="0"/>
        <v>10</v>
      </c>
      <c r="AQ11">
        <f t="shared" si="0"/>
        <v>10.25</v>
      </c>
      <c r="AR11">
        <f t="shared" si="0"/>
        <v>10.5</v>
      </c>
      <c r="AS11">
        <f t="shared" si="0"/>
        <v>10.75</v>
      </c>
      <c r="AT11">
        <f t="shared" si="0"/>
        <v>11</v>
      </c>
      <c r="AU11">
        <f t="shared" si="0"/>
        <v>11.25</v>
      </c>
      <c r="AV11">
        <f t="shared" si="0"/>
        <v>11.5</v>
      </c>
      <c r="AW11">
        <f t="shared" si="0"/>
        <v>11.75</v>
      </c>
      <c r="AX11">
        <f t="shared" si="0"/>
        <v>12</v>
      </c>
      <c r="AY11">
        <f t="shared" si="0"/>
        <v>12.25</v>
      </c>
      <c r="AZ11">
        <f t="shared" si="0"/>
        <v>12.5</v>
      </c>
    </row>
    <row r="12" ht="12.75">
      <c r="B12" s="28">
        <v>0</v>
      </c>
    </row>
    <row r="14" ht="12.75">
      <c r="A14" s="5" t="s">
        <v>30</v>
      </c>
    </row>
    <row r="15" spans="1:52" ht="12.75">
      <c r="A15" t="s">
        <v>31</v>
      </c>
      <c r="B15" s="1">
        <v>0.5</v>
      </c>
      <c r="C15" s="1">
        <f>MAX(MIN(B15+C46,100%),0%)</f>
        <v>0.5125</v>
      </c>
      <c r="D15" s="1">
        <f aca="true" t="shared" si="1" ref="D15:AZ15">MAX(MIN(C15+D46,100%),0%)</f>
        <v>0.5249999999999999</v>
      </c>
      <c r="E15" s="1">
        <f t="shared" si="1"/>
        <v>0.5374999999999999</v>
      </c>
      <c r="F15" s="1">
        <f t="shared" si="1"/>
        <v>0.5499999999999998</v>
      </c>
      <c r="G15" s="1">
        <f t="shared" si="1"/>
        <v>0.5624999999999998</v>
      </c>
      <c r="H15" s="1">
        <f t="shared" si="1"/>
        <v>0.5749999999999997</v>
      </c>
      <c r="I15" s="1">
        <f t="shared" si="1"/>
        <v>0.5874999999999997</v>
      </c>
      <c r="J15" s="1">
        <f t="shared" si="1"/>
        <v>0.5999999999999996</v>
      </c>
      <c r="K15" s="1">
        <f t="shared" si="1"/>
        <v>0.6124999999999996</v>
      </c>
      <c r="L15" s="1">
        <f t="shared" si="1"/>
        <v>0.6249999999999996</v>
      </c>
      <c r="M15" s="1">
        <f t="shared" si="1"/>
        <v>0.6374999999999995</v>
      </c>
      <c r="N15" s="1">
        <f t="shared" si="1"/>
        <v>0.6499999999999995</v>
      </c>
      <c r="O15" s="1">
        <f t="shared" si="1"/>
        <v>0.6624999999999994</v>
      </c>
      <c r="P15" s="1">
        <f t="shared" si="1"/>
        <v>0.6749999999999994</v>
      </c>
      <c r="Q15" s="1">
        <f t="shared" si="1"/>
        <v>0.6874999999999993</v>
      </c>
      <c r="R15" s="1">
        <f t="shared" si="1"/>
        <v>0.6999999999999993</v>
      </c>
      <c r="S15" s="1">
        <f t="shared" si="1"/>
        <v>0.7124999999999992</v>
      </c>
      <c r="T15" s="1">
        <f t="shared" si="1"/>
        <v>0.6999999999999993</v>
      </c>
      <c r="U15" s="1">
        <f t="shared" si="1"/>
        <v>0.6874999999999993</v>
      </c>
      <c r="V15" s="1">
        <f t="shared" si="1"/>
        <v>0.6749999999999994</v>
      </c>
      <c r="W15" s="1">
        <f t="shared" si="1"/>
        <v>0.6624999999999994</v>
      </c>
      <c r="X15" s="1">
        <f t="shared" si="1"/>
        <v>0.6499999999999995</v>
      </c>
      <c r="Y15" s="1">
        <f t="shared" si="1"/>
        <v>0.6374999999999995</v>
      </c>
      <c r="Z15" s="1">
        <f t="shared" si="1"/>
        <v>0.6249999999999996</v>
      </c>
      <c r="AA15" s="1">
        <f t="shared" si="1"/>
        <v>0.6124999999999996</v>
      </c>
      <c r="AB15" s="1">
        <f t="shared" si="1"/>
        <v>0.5999999999999996</v>
      </c>
      <c r="AC15" s="1">
        <f t="shared" si="1"/>
        <v>0.5874999999999997</v>
      </c>
      <c r="AD15" s="1">
        <f t="shared" si="1"/>
        <v>0.5749999999999997</v>
      </c>
      <c r="AE15" s="1">
        <f t="shared" si="1"/>
        <v>0.5624999999999998</v>
      </c>
      <c r="AF15" s="1">
        <f t="shared" si="1"/>
        <v>0.5499999999999998</v>
      </c>
      <c r="AG15" s="1">
        <f t="shared" si="1"/>
        <v>0.5374999999999999</v>
      </c>
      <c r="AH15" s="1">
        <f t="shared" si="1"/>
        <v>0.5249999999999999</v>
      </c>
      <c r="AI15" s="1">
        <f t="shared" si="1"/>
        <v>0.5125</v>
      </c>
      <c r="AJ15" s="1">
        <f t="shared" si="1"/>
        <v>0.49999999999999994</v>
      </c>
      <c r="AK15" s="1">
        <f t="shared" si="1"/>
        <v>0.48749999999999993</v>
      </c>
      <c r="AL15" s="1">
        <f t="shared" si="1"/>
        <v>0.4749999999999999</v>
      </c>
      <c r="AM15" s="1">
        <f t="shared" si="1"/>
        <v>0.4624999999999999</v>
      </c>
      <c r="AN15" s="1">
        <f t="shared" si="1"/>
        <v>0.4499999999999999</v>
      </c>
      <c r="AO15" s="1">
        <f t="shared" si="1"/>
        <v>0.4374999999999999</v>
      </c>
      <c r="AP15" s="1">
        <f t="shared" si="1"/>
        <v>0.4249999999999999</v>
      </c>
      <c r="AQ15" s="1">
        <f t="shared" si="1"/>
        <v>0.41249999999999987</v>
      </c>
      <c r="AR15" s="1">
        <f t="shared" si="1"/>
        <v>0.39999999999999986</v>
      </c>
      <c r="AS15" s="1">
        <f t="shared" si="1"/>
        <v>0.38749999999999984</v>
      </c>
      <c r="AT15" s="1">
        <f t="shared" si="1"/>
        <v>0.37499999999999983</v>
      </c>
      <c r="AU15" s="1">
        <f t="shared" si="1"/>
        <v>0.3624999999999998</v>
      </c>
      <c r="AV15" s="1">
        <f t="shared" si="1"/>
        <v>0.3499999999999998</v>
      </c>
      <c r="AW15" s="1">
        <f t="shared" si="1"/>
        <v>0.3374999999999998</v>
      </c>
      <c r="AX15" s="1">
        <f t="shared" si="1"/>
        <v>0.3249999999999998</v>
      </c>
      <c r="AY15" s="1">
        <f t="shared" si="1"/>
        <v>0.3124999999999998</v>
      </c>
      <c r="AZ15" s="1">
        <f t="shared" si="1"/>
        <v>0.29999999999999977</v>
      </c>
    </row>
    <row r="16" spans="1:52" ht="12.75">
      <c r="A16" t="s">
        <v>32</v>
      </c>
      <c r="C16" s="2">
        <f>(7%/50%)*C15</f>
        <v>0.07175</v>
      </c>
      <c r="D16" s="2">
        <f aca="true" t="shared" si="2" ref="D16:AZ16">(7%/50%)*D15</f>
        <v>0.0735</v>
      </c>
      <c r="E16" s="2">
        <f t="shared" si="2"/>
        <v>0.07524999999999998</v>
      </c>
      <c r="F16" s="2">
        <f t="shared" si="2"/>
        <v>0.07699999999999999</v>
      </c>
      <c r="G16" s="2">
        <f t="shared" si="2"/>
        <v>0.07874999999999997</v>
      </c>
      <c r="H16" s="2">
        <f t="shared" si="2"/>
        <v>0.08049999999999997</v>
      </c>
      <c r="I16" s="2">
        <f t="shared" si="2"/>
        <v>0.08224999999999996</v>
      </c>
      <c r="J16" s="2">
        <f t="shared" si="2"/>
        <v>0.08399999999999996</v>
      </c>
      <c r="K16" s="2">
        <f t="shared" si="2"/>
        <v>0.08574999999999995</v>
      </c>
      <c r="L16" s="2">
        <f t="shared" si="2"/>
        <v>0.08749999999999995</v>
      </c>
      <c r="M16" s="2">
        <f t="shared" si="2"/>
        <v>0.08924999999999994</v>
      </c>
      <c r="N16" s="2">
        <f t="shared" si="2"/>
        <v>0.09099999999999993</v>
      </c>
      <c r="O16" s="2">
        <f t="shared" si="2"/>
        <v>0.09274999999999993</v>
      </c>
      <c r="P16" s="2">
        <f t="shared" si="2"/>
        <v>0.09449999999999992</v>
      </c>
      <c r="Q16" s="2">
        <f t="shared" si="2"/>
        <v>0.09624999999999992</v>
      </c>
      <c r="R16" s="2">
        <f t="shared" si="2"/>
        <v>0.0979999999999999</v>
      </c>
      <c r="S16" s="2">
        <f t="shared" si="2"/>
        <v>0.09974999999999991</v>
      </c>
      <c r="T16" s="2">
        <f t="shared" si="2"/>
        <v>0.0979999999999999</v>
      </c>
      <c r="U16" s="2">
        <f t="shared" si="2"/>
        <v>0.09624999999999992</v>
      </c>
      <c r="V16" s="2">
        <f t="shared" si="2"/>
        <v>0.09449999999999992</v>
      </c>
      <c r="W16" s="2">
        <f t="shared" si="2"/>
        <v>0.09274999999999993</v>
      </c>
      <c r="X16" s="2">
        <f t="shared" si="2"/>
        <v>0.09099999999999993</v>
      </c>
      <c r="Y16" s="2">
        <f t="shared" si="2"/>
        <v>0.08924999999999994</v>
      </c>
      <c r="Z16" s="2">
        <f t="shared" si="2"/>
        <v>0.08749999999999995</v>
      </c>
      <c r="AA16" s="2">
        <f t="shared" si="2"/>
        <v>0.08574999999999995</v>
      </c>
      <c r="AB16" s="2">
        <f t="shared" si="2"/>
        <v>0.08399999999999996</v>
      </c>
      <c r="AC16" s="2">
        <f t="shared" si="2"/>
        <v>0.08224999999999996</v>
      </c>
      <c r="AD16" s="2">
        <f t="shared" si="2"/>
        <v>0.08049999999999997</v>
      </c>
      <c r="AE16" s="2">
        <f t="shared" si="2"/>
        <v>0.07874999999999997</v>
      </c>
      <c r="AF16" s="2">
        <f t="shared" si="2"/>
        <v>0.07699999999999999</v>
      </c>
      <c r="AG16" s="2">
        <f t="shared" si="2"/>
        <v>0.07524999999999998</v>
      </c>
      <c r="AH16" s="2">
        <f t="shared" si="2"/>
        <v>0.0735</v>
      </c>
      <c r="AI16" s="2">
        <f t="shared" si="2"/>
        <v>0.07175</v>
      </c>
      <c r="AJ16" s="2">
        <f t="shared" si="2"/>
        <v>0.06999999999999999</v>
      </c>
      <c r="AK16" s="2">
        <f t="shared" si="2"/>
        <v>0.06824999999999999</v>
      </c>
      <c r="AL16" s="2">
        <f t="shared" si="2"/>
        <v>0.06649999999999999</v>
      </c>
      <c r="AM16" s="2">
        <f t="shared" si="2"/>
        <v>0.06474999999999999</v>
      </c>
      <c r="AN16" s="2">
        <f t="shared" si="2"/>
        <v>0.06299999999999999</v>
      </c>
      <c r="AO16" s="2">
        <f t="shared" si="2"/>
        <v>0.06124999999999999</v>
      </c>
      <c r="AP16" s="2">
        <f t="shared" si="2"/>
        <v>0.05949999999999999</v>
      </c>
      <c r="AQ16" s="2">
        <f t="shared" si="2"/>
        <v>0.05774999999999999</v>
      </c>
      <c r="AR16" s="2">
        <f t="shared" si="2"/>
        <v>0.05599999999999999</v>
      </c>
      <c r="AS16" s="2">
        <f t="shared" si="2"/>
        <v>0.054249999999999986</v>
      </c>
      <c r="AT16" s="2">
        <f t="shared" si="2"/>
        <v>0.052499999999999984</v>
      </c>
      <c r="AU16" s="2">
        <f t="shared" si="2"/>
        <v>0.05074999999999998</v>
      </c>
      <c r="AV16" s="2">
        <f t="shared" si="2"/>
        <v>0.04899999999999998</v>
      </c>
      <c r="AW16" s="2">
        <f t="shared" si="2"/>
        <v>0.04724999999999998</v>
      </c>
      <c r="AX16" s="2">
        <f t="shared" si="2"/>
        <v>0.04549999999999998</v>
      </c>
      <c r="AY16" s="2">
        <f t="shared" si="2"/>
        <v>0.043749999999999976</v>
      </c>
      <c r="AZ16" s="2">
        <f t="shared" si="2"/>
        <v>0.04199999999999997</v>
      </c>
    </row>
    <row r="18" spans="1:52" ht="12.75">
      <c r="A18" t="s">
        <v>33</v>
      </c>
      <c r="C18">
        <f>C16*ProductsPerRD*100/4</f>
        <v>1.79375</v>
      </c>
      <c r="D18">
        <f aca="true" t="shared" si="3" ref="D18:AZ18">D16*ProductsPerRD*100/4</f>
        <v>1.8375</v>
      </c>
      <c r="E18">
        <f t="shared" si="3"/>
        <v>1.8812499999999996</v>
      </c>
      <c r="F18">
        <f t="shared" si="3"/>
        <v>1.9249999999999996</v>
      </c>
      <c r="G18">
        <f t="shared" si="3"/>
        <v>1.9687499999999993</v>
      </c>
      <c r="H18">
        <f t="shared" si="3"/>
        <v>2.0124999999999993</v>
      </c>
      <c r="I18">
        <f t="shared" si="3"/>
        <v>2.056249999999999</v>
      </c>
      <c r="J18">
        <f t="shared" si="3"/>
        <v>2.099999999999999</v>
      </c>
      <c r="K18">
        <f t="shared" si="3"/>
        <v>2.143749999999999</v>
      </c>
      <c r="L18">
        <f t="shared" si="3"/>
        <v>2.1874999999999987</v>
      </c>
      <c r="M18">
        <f t="shared" si="3"/>
        <v>2.2312499999999984</v>
      </c>
      <c r="N18">
        <f t="shared" si="3"/>
        <v>2.274999999999998</v>
      </c>
      <c r="O18">
        <f t="shared" si="3"/>
        <v>2.3187499999999983</v>
      </c>
      <c r="P18">
        <f t="shared" si="3"/>
        <v>2.362499999999998</v>
      </c>
      <c r="Q18">
        <f t="shared" si="3"/>
        <v>2.406249999999998</v>
      </c>
      <c r="R18">
        <f t="shared" si="3"/>
        <v>2.4499999999999975</v>
      </c>
      <c r="S18">
        <f t="shared" si="3"/>
        <v>2.4937499999999977</v>
      </c>
      <c r="T18">
        <f t="shared" si="3"/>
        <v>2.4499999999999975</v>
      </c>
      <c r="U18">
        <f t="shared" si="3"/>
        <v>2.406249999999998</v>
      </c>
      <c r="V18">
        <f t="shared" si="3"/>
        <v>2.362499999999998</v>
      </c>
      <c r="W18">
        <f t="shared" si="3"/>
        <v>2.3187499999999983</v>
      </c>
      <c r="X18">
        <f t="shared" si="3"/>
        <v>2.274999999999998</v>
      </c>
      <c r="Y18">
        <f t="shared" si="3"/>
        <v>2.2312499999999984</v>
      </c>
      <c r="Z18">
        <f t="shared" si="3"/>
        <v>2.1874999999999987</v>
      </c>
      <c r="AA18">
        <f t="shared" si="3"/>
        <v>2.143749999999999</v>
      </c>
      <c r="AB18">
        <f t="shared" si="3"/>
        <v>2.099999999999999</v>
      </c>
      <c r="AC18">
        <f t="shared" si="3"/>
        <v>2.056249999999999</v>
      </c>
      <c r="AD18">
        <f t="shared" si="3"/>
        <v>2.0124999999999993</v>
      </c>
      <c r="AE18">
        <f t="shared" si="3"/>
        <v>1.9687499999999993</v>
      </c>
      <c r="AF18">
        <f t="shared" si="3"/>
        <v>1.9249999999999996</v>
      </c>
      <c r="AG18">
        <f t="shared" si="3"/>
        <v>1.8812499999999996</v>
      </c>
      <c r="AH18">
        <f t="shared" si="3"/>
        <v>1.8375</v>
      </c>
      <c r="AI18">
        <f t="shared" si="3"/>
        <v>1.79375</v>
      </c>
      <c r="AJ18">
        <f t="shared" si="3"/>
        <v>1.7499999999999998</v>
      </c>
      <c r="AK18">
        <f t="shared" si="3"/>
        <v>1.7062499999999998</v>
      </c>
      <c r="AL18">
        <f t="shared" si="3"/>
        <v>1.6624999999999996</v>
      </c>
      <c r="AM18">
        <f t="shared" si="3"/>
        <v>1.6187499999999997</v>
      </c>
      <c r="AN18">
        <f t="shared" si="3"/>
        <v>1.5749999999999997</v>
      </c>
      <c r="AO18">
        <f t="shared" si="3"/>
        <v>1.5312499999999998</v>
      </c>
      <c r="AP18">
        <f t="shared" si="3"/>
        <v>1.4874999999999998</v>
      </c>
      <c r="AQ18">
        <f t="shared" si="3"/>
        <v>1.4437499999999996</v>
      </c>
      <c r="AR18">
        <f t="shared" si="3"/>
        <v>1.3999999999999997</v>
      </c>
      <c r="AS18">
        <f t="shared" si="3"/>
        <v>1.3562499999999997</v>
      </c>
      <c r="AT18">
        <f t="shared" si="3"/>
        <v>1.3124999999999996</v>
      </c>
      <c r="AU18">
        <f t="shared" si="3"/>
        <v>1.2687499999999996</v>
      </c>
      <c r="AV18">
        <f t="shared" si="3"/>
        <v>1.2249999999999994</v>
      </c>
      <c r="AW18">
        <f t="shared" si="3"/>
        <v>1.1812499999999995</v>
      </c>
      <c r="AX18">
        <f t="shared" si="3"/>
        <v>1.1374999999999995</v>
      </c>
      <c r="AY18">
        <f t="shared" si="3"/>
        <v>1.0937499999999993</v>
      </c>
      <c r="AZ18">
        <f t="shared" si="3"/>
        <v>1.0499999999999992</v>
      </c>
    </row>
    <row r="19" spans="1:52" ht="12.75">
      <c r="A19" t="s">
        <v>34</v>
      </c>
      <c r="C19" s="6">
        <f>B20/AvgRDTime/4</f>
        <v>0.8333333333333334</v>
      </c>
      <c r="D19" s="6">
        <f aca="true" t="shared" si="4" ref="D19:AZ19">C20/AvgRDTime/4</f>
        <v>0.9133680555555554</v>
      </c>
      <c r="E19" s="6">
        <f t="shared" si="4"/>
        <v>0.9903790509259259</v>
      </c>
      <c r="F19" s="6">
        <f t="shared" si="4"/>
        <v>1.0646182966820987</v>
      </c>
      <c r="G19" s="6">
        <f t="shared" si="4"/>
        <v>1.1363167719585905</v>
      </c>
      <c r="H19" s="6">
        <f t="shared" si="4"/>
        <v>1.2056862076287078</v>
      </c>
      <c r="I19" s="6">
        <f t="shared" si="4"/>
        <v>1.2729206903263157</v>
      </c>
      <c r="J19" s="6">
        <f t="shared" si="4"/>
        <v>1.3381981327991228</v>
      </c>
      <c r="K19" s="6">
        <f t="shared" si="4"/>
        <v>1.4016816217325292</v>
      </c>
      <c r="L19" s="6">
        <f t="shared" si="4"/>
        <v>1.4635206532548182</v>
      </c>
      <c r="M19" s="6">
        <f t="shared" si="4"/>
        <v>1.5238522654835833</v>
      </c>
      <c r="N19" s="6">
        <f t="shared" si="4"/>
        <v>1.5828020766932847</v>
      </c>
      <c r="O19" s="6">
        <f t="shared" si="4"/>
        <v>1.6404852369688443</v>
      </c>
      <c r="P19" s="6">
        <f t="shared" si="4"/>
        <v>1.697007300554774</v>
      </c>
      <c r="Q19" s="6">
        <f t="shared" si="4"/>
        <v>1.7524650255085426</v>
      </c>
      <c r="R19" s="6">
        <f t="shared" si="4"/>
        <v>1.8069471067161638</v>
      </c>
      <c r="S19" s="6">
        <f t="shared" si="4"/>
        <v>1.86053484782315</v>
      </c>
      <c r="T19" s="6">
        <f t="shared" si="4"/>
        <v>1.9133027771712208</v>
      </c>
      <c r="U19" s="6">
        <f t="shared" si="4"/>
        <v>1.9580275457402854</v>
      </c>
      <c r="V19" s="6">
        <f t="shared" si="4"/>
        <v>1.9953794169285946</v>
      </c>
      <c r="W19" s="6">
        <f t="shared" si="4"/>
        <v>2.0259727988512117</v>
      </c>
      <c r="X19" s="6">
        <f t="shared" si="4"/>
        <v>2.050370898946944</v>
      </c>
      <c r="Y19" s="6">
        <f t="shared" si="4"/>
        <v>2.069089990701365</v>
      </c>
      <c r="Z19" s="6">
        <f t="shared" si="4"/>
        <v>2.0826033248095848</v>
      </c>
      <c r="AA19" s="6">
        <f t="shared" si="4"/>
        <v>2.0913447144087858</v>
      </c>
      <c r="AB19" s="6">
        <f t="shared" si="4"/>
        <v>2.095711821541387</v>
      </c>
      <c r="AC19" s="6">
        <f t="shared" si="4"/>
        <v>2.096069169746271</v>
      </c>
      <c r="AD19" s="6">
        <f t="shared" si="4"/>
        <v>2.0927509056007483</v>
      </c>
      <c r="AE19" s="6">
        <f t="shared" si="4"/>
        <v>2.0860633301340195</v>
      </c>
      <c r="AF19" s="6">
        <f t="shared" si="4"/>
        <v>2.0762872192895174</v>
      </c>
      <c r="AG19" s="6">
        <f t="shared" si="4"/>
        <v>2.063679951015391</v>
      </c>
      <c r="AH19" s="6">
        <f t="shared" si="4"/>
        <v>2.0484774550974416</v>
      </c>
      <c r="AI19" s="6">
        <f t="shared" si="4"/>
        <v>2.030896000505988</v>
      </c>
      <c r="AJ19" s="6">
        <f t="shared" si="4"/>
        <v>2.011133833797156</v>
      </c>
      <c r="AK19" s="6">
        <f t="shared" si="4"/>
        <v>1.9893726809807262</v>
      </c>
      <c r="AL19" s="6">
        <f t="shared" si="4"/>
        <v>1.9657791242323324</v>
      </c>
      <c r="AM19" s="6">
        <f t="shared" si="4"/>
        <v>1.940505863879638</v>
      </c>
      <c r="AN19" s="6">
        <f t="shared" si="4"/>
        <v>1.9136928752230016</v>
      </c>
      <c r="AO19" s="6">
        <f t="shared" si="4"/>
        <v>1.8854684689544179</v>
      </c>
      <c r="AP19" s="6">
        <f t="shared" si="4"/>
        <v>1.8559502632082163</v>
      </c>
      <c r="AQ19" s="6">
        <f t="shared" si="4"/>
        <v>1.8252460746075316</v>
      </c>
      <c r="AR19" s="6">
        <f t="shared" si="4"/>
        <v>1.793454735056904</v>
      </c>
      <c r="AS19" s="6">
        <f t="shared" si="4"/>
        <v>1.7606668404688284</v>
      </c>
      <c r="AT19" s="6">
        <f t="shared" si="4"/>
        <v>1.7269654370964258</v>
      </c>
      <c r="AU19" s="6">
        <f t="shared" si="4"/>
        <v>1.6924266506717238</v>
      </c>
      <c r="AV19" s="6">
        <f t="shared" si="4"/>
        <v>1.657120263115747</v>
      </c>
      <c r="AW19" s="6">
        <f t="shared" si="4"/>
        <v>1.6211102411894345</v>
      </c>
      <c r="AX19" s="6">
        <f t="shared" si="4"/>
        <v>1.584455221090315</v>
      </c>
      <c r="AY19" s="6">
        <f t="shared" si="4"/>
        <v>1.5472089526661217</v>
      </c>
      <c r="AZ19" s="6">
        <f t="shared" si="4"/>
        <v>1.5094207066106116</v>
      </c>
    </row>
    <row r="20" spans="1:52" ht="12.75">
      <c r="A20" t="s">
        <v>35</v>
      </c>
      <c r="B20">
        <v>10</v>
      </c>
      <c r="C20">
        <f>B20+C18-C19</f>
        <v>10.960416666666665</v>
      </c>
      <c r="D20">
        <f aca="true" t="shared" si="5" ref="D20:AZ20">C20+D18-D19</f>
        <v>11.88454861111111</v>
      </c>
      <c r="E20">
        <f t="shared" si="5"/>
        <v>12.775419560185185</v>
      </c>
      <c r="F20">
        <f t="shared" si="5"/>
        <v>13.635801263503085</v>
      </c>
      <c r="G20">
        <f t="shared" si="5"/>
        <v>14.468234491544495</v>
      </c>
      <c r="H20">
        <f t="shared" si="5"/>
        <v>15.275048283915789</v>
      </c>
      <c r="I20">
        <f t="shared" si="5"/>
        <v>16.058377593589473</v>
      </c>
      <c r="J20">
        <f t="shared" si="5"/>
        <v>16.82017946079035</v>
      </c>
      <c r="K20">
        <f t="shared" si="5"/>
        <v>17.562247839057818</v>
      </c>
      <c r="L20">
        <f t="shared" si="5"/>
        <v>18.286227185803</v>
      </c>
      <c r="M20">
        <f t="shared" si="5"/>
        <v>18.993624920319416</v>
      </c>
      <c r="N20">
        <f t="shared" si="5"/>
        <v>19.68582284362613</v>
      </c>
      <c r="O20">
        <f t="shared" si="5"/>
        <v>20.364087606657286</v>
      </c>
      <c r="P20">
        <f t="shared" si="5"/>
        <v>21.02958030610251</v>
      </c>
      <c r="Q20">
        <f t="shared" si="5"/>
        <v>21.683365280593964</v>
      </c>
      <c r="R20">
        <f t="shared" si="5"/>
        <v>22.3264181738778</v>
      </c>
      <c r="S20">
        <f t="shared" si="5"/>
        <v>22.95963332605465</v>
      </c>
      <c r="T20">
        <f t="shared" si="5"/>
        <v>23.496330548883424</v>
      </c>
      <c r="U20">
        <f t="shared" si="5"/>
        <v>23.944553003143135</v>
      </c>
      <c r="V20">
        <f t="shared" si="5"/>
        <v>24.31167358621454</v>
      </c>
      <c r="W20">
        <f t="shared" si="5"/>
        <v>24.604450787363326</v>
      </c>
      <c r="X20">
        <f t="shared" si="5"/>
        <v>24.82907988841638</v>
      </c>
      <c r="Y20">
        <f t="shared" si="5"/>
        <v>24.991239897715015</v>
      </c>
      <c r="Z20">
        <f t="shared" si="5"/>
        <v>25.09613657290543</v>
      </c>
      <c r="AA20">
        <f t="shared" si="5"/>
        <v>25.148541858496642</v>
      </c>
      <c r="AB20">
        <f t="shared" si="5"/>
        <v>25.152830036955255</v>
      </c>
      <c r="AC20">
        <f t="shared" si="5"/>
        <v>25.11301086720898</v>
      </c>
      <c r="AD20">
        <f t="shared" si="5"/>
        <v>25.03275996160823</v>
      </c>
      <c r="AE20">
        <f t="shared" si="5"/>
        <v>24.91544663147421</v>
      </c>
      <c r="AF20">
        <f t="shared" si="5"/>
        <v>24.764159412184693</v>
      </c>
      <c r="AG20">
        <f t="shared" si="5"/>
        <v>24.5817294611693</v>
      </c>
      <c r="AH20">
        <f t="shared" si="5"/>
        <v>24.370752006071857</v>
      </c>
      <c r="AI20">
        <f t="shared" si="5"/>
        <v>24.13360600556587</v>
      </c>
      <c r="AJ20">
        <f t="shared" si="5"/>
        <v>23.872472171768713</v>
      </c>
      <c r="AK20">
        <f t="shared" si="5"/>
        <v>23.58934949078799</v>
      </c>
      <c r="AL20">
        <f t="shared" si="5"/>
        <v>23.286070366555656</v>
      </c>
      <c r="AM20">
        <f t="shared" si="5"/>
        <v>22.964314502676018</v>
      </c>
      <c r="AN20">
        <f t="shared" si="5"/>
        <v>22.625621627453015</v>
      </c>
      <c r="AO20">
        <f t="shared" si="5"/>
        <v>22.271403158498597</v>
      </c>
      <c r="AP20">
        <f t="shared" si="5"/>
        <v>21.90295289529038</v>
      </c>
      <c r="AQ20">
        <f t="shared" si="5"/>
        <v>21.521456820682847</v>
      </c>
      <c r="AR20">
        <f t="shared" si="5"/>
        <v>21.12800208562594</v>
      </c>
      <c r="AS20">
        <f t="shared" si="5"/>
        <v>20.72358524515711</v>
      </c>
      <c r="AT20">
        <f t="shared" si="5"/>
        <v>20.309119808060686</v>
      </c>
      <c r="AU20">
        <f t="shared" si="5"/>
        <v>19.885443157388963</v>
      </c>
      <c r="AV20">
        <f t="shared" si="5"/>
        <v>19.453322894273214</v>
      </c>
      <c r="AW20">
        <f t="shared" si="5"/>
        <v>19.013462653083778</v>
      </c>
      <c r="AX20">
        <f t="shared" si="5"/>
        <v>18.56650743199346</v>
      </c>
      <c r="AY20">
        <f t="shared" si="5"/>
        <v>18.11304847932734</v>
      </c>
      <c r="AZ20">
        <f t="shared" si="5"/>
        <v>17.653627772716728</v>
      </c>
    </row>
    <row r="22" spans="1:52" ht="12.75">
      <c r="A22" t="s">
        <v>36</v>
      </c>
      <c r="C22">
        <f>B23/AvgProductAge/4</f>
        <v>1.25</v>
      </c>
      <c r="D22">
        <f aca="true" t="shared" si="6" ref="D22:AZ22">C23/AvgProductAge/4</f>
        <v>1.2291666666666665</v>
      </c>
      <c r="E22">
        <f t="shared" si="6"/>
        <v>1.213376736111111</v>
      </c>
      <c r="F22">
        <f t="shared" si="6"/>
        <v>1.2022268518518517</v>
      </c>
      <c r="G22">
        <f t="shared" si="6"/>
        <v>1.1953464240933642</v>
      </c>
      <c r="H22">
        <f t="shared" si="6"/>
        <v>1.1923949414866253</v>
      </c>
      <c r="I22">
        <f t="shared" si="6"/>
        <v>1.1930595047937296</v>
      </c>
      <c r="J22">
        <f t="shared" si="6"/>
        <v>1.1970525640703589</v>
      </c>
      <c r="K22">
        <f t="shared" si="6"/>
        <v>1.204109842506797</v>
      </c>
      <c r="L22">
        <f t="shared" si="6"/>
        <v>1.2139884314680836</v>
      </c>
      <c r="M22">
        <f t="shared" si="6"/>
        <v>1.2264650425574204</v>
      </c>
      <c r="N22">
        <f t="shared" si="6"/>
        <v>1.2413344037037284</v>
      </c>
      <c r="O22">
        <f t="shared" si="6"/>
        <v>1.2584077873532062</v>
      </c>
      <c r="P22">
        <f t="shared" si="6"/>
        <v>1.277511659833988</v>
      </c>
      <c r="Q22">
        <f t="shared" si="6"/>
        <v>1.2984864418700273</v>
      </c>
      <c r="R22">
        <f t="shared" si="6"/>
        <v>1.321185371051953</v>
      </c>
      <c r="S22">
        <f t="shared" si="6"/>
        <v>1.3454734578351635</v>
      </c>
      <c r="T22">
        <f t="shared" si="6"/>
        <v>1.371226527334563</v>
      </c>
      <c r="U22">
        <f t="shared" si="6"/>
        <v>1.3983303398263958</v>
      </c>
      <c r="V22">
        <f t="shared" si="6"/>
        <v>1.4263152001220905</v>
      </c>
      <c r="W22">
        <f t="shared" si="6"/>
        <v>1.4547684109624157</v>
      </c>
      <c r="X22">
        <f t="shared" si="6"/>
        <v>1.4833286303568554</v>
      </c>
      <c r="Y22">
        <f t="shared" si="6"/>
        <v>1.51168074378636</v>
      </c>
      <c r="Z22">
        <f t="shared" si="6"/>
        <v>1.5395512061321102</v>
      </c>
      <c r="AA22">
        <f t="shared" si="6"/>
        <v>1.566703812065984</v>
      </c>
      <c r="AB22">
        <f t="shared" si="6"/>
        <v>1.5929358571831238</v>
      </c>
      <c r="AC22">
        <f t="shared" si="6"/>
        <v>1.6180746554010372</v>
      </c>
      <c r="AD22">
        <f t="shared" si="6"/>
        <v>1.641974381118299</v>
      </c>
      <c r="AE22">
        <f t="shared" si="6"/>
        <v>1.6645132073424214</v>
      </c>
      <c r="AF22">
        <f t="shared" si="6"/>
        <v>1.6855907134820012</v>
      </c>
      <c r="AG22">
        <f t="shared" si="6"/>
        <v>1.7051255387723772</v>
      </c>
      <c r="AH22">
        <f t="shared" si="6"/>
        <v>1.7230532593845276</v>
      </c>
      <c r="AI22">
        <f t="shared" si="6"/>
        <v>1.7393244691701732</v>
      </c>
      <c r="AJ22">
        <f t="shared" si="6"/>
        <v>1.7539030457369642</v>
      </c>
      <c r="AK22">
        <f t="shared" si="6"/>
        <v>1.7667645851399736</v>
      </c>
      <c r="AL22">
        <f t="shared" si="6"/>
        <v>1.7778949899320113</v>
      </c>
      <c r="AM22">
        <f t="shared" si="6"/>
        <v>1.7872891966470277</v>
      </c>
      <c r="AN22">
        <f t="shared" si="6"/>
        <v>1.794950030008658</v>
      </c>
      <c r="AO22">
        <f t="shared" si="6"/>
        <v>1.8008871722693751</v>
      </c>
      <c r="AP22">
        <f t="shared" si="6"/>
        <v>1.8051162371036273</v>
      </c>
      <c r="AQ22">
        <f t="shared" si="6"/>
        <v>1.8076579384088567</v>
      </c>
      <c r="AR22">
        <f t="shared" si="6"/>
        <v>1.8085373452187905</v>
      </c>
      <c r="AS22">
        <f t="shared" si="6"/>
        <v>1.8077832147106965</v>
      </c>
      <c r="AT22">
        <f t="shared" si="6"/>
        <v>1.8054273959986031</v>
      </c>
      <c r="AU22">
        <f t="shared" si="6"/>
        <v>1.8015042980534939</v>
      </c>
      <c r="AV22">
        <f t="shared" si="6"/>
        <v>1.7960504156844057</v>
      </c>
      <c r="AW22">
        <f t="shared" si="6"/>
        <v>1.789103908055973</v>
      </c>
      <c r="AX22">
        <f t="shared" si="6"/>
        <v>1.780704224712646</v>
      </c>
      <c r="AY22">
        <f t="shared" si="6"/>
        <v>1.7708917745315298</v>
      </c>
      <c r="AZ22">
        <f t="shared" si="6"/>
        <v>1.7597076334382595</v>
      </c>
    </row>
    <row r="23" spans="1:52" ht="12.75">
      <c r="A23" t="s">
        <v>37</v>
      </c>
      <c r="B23">
        <v>25</v>
      </c>
      <c r="C23">
        <f>B23+C19-C22</f>
        <v>24.583333333333332</v>
      </c>
      <c r="D23">
        <f aca="true" t="shared" si="7" ref="D23:AZ23">C23+D19-D22</f>
        <v>24.26753472222222</v>
      </c>
      <c r="E23">
        <f t="shared" si="7"/>
        <v>24.044537037037035</v>
      </c>
      <c r="F23">
        <f t="shared" si="7"/>
        <v>23.906928481867283</v>
      </c>
      <c r="G23">
        <f t="shared" si="7"/>
        <v>23.847898829732507</v>
      </c>
      <c r="H23">
        <f t="shared" si="7"/>
        <v>23.86119009587459</v>
      </c>
      <c r="I23">
        <f t="shared" si="7"/>
        <v>23.941051281407177</v>
      </c>
      <c r="J23">
        <f t="shared" si="7"/>
        <v>24.08219685013594</v>
      </c>
      <c r="K23">
        <f t="shared" si="7"/>
        <v>24.279768629361673</v>
      </c>
      <c r="L23">
        <f t="shared" si="7"/>
        <v>24.529300851148406</v>
      </c>
      <c r="M23">
        <f t="shared" si="7"/>
        <v>24.826688074074568</v>
      </c>
      <c r="N23">
        <f t="shared" si="7"/>
        <v>25.168155747064123</v>
      </c>
      <c r="O23">
        <f t="shared" si="7"/>
        <v>25.55023319667976</v>
      </c>
      <c r="P23">
        <f t="shared" si="7"/>
        <v>25.969728837400545</v>
      </c>
      <c r="Q23">
        <f t="shared" si="7"/>
        <v>26.42370742103906</v>
      </c>
      <c r="R23">
        <f t="shared" si="7"/>
        <v>26.90946915670327</v>
      </c>
      <c r="S23">
        <f t="shared" si="7"/>
        <v>27.42453054669126</v>
      </c>
      <c r="T23">
        <f t="shared" si="7"/>
        <v>27.966606796527916</v>
      </c>
      <c r="U23">
        <f t="shared" si="7"/>
        <v>28.526304002441808</v>
      </c>
      <c r="V23">
        <f t="shared" si="7"/>
        <v>29.095368219248314</v>
      </c>
      <c r="W23">
        <f t="shared" si="7"/>
        <v>29.66657260713711</v>
      </c>
      <c r="X23">
        <f t="shared" si="7"/>
        <v>30.2336148757272</v>
      </c>
      <c r="Y23">
        <f t="shared" si="7"/>
        <v>30.791024122642202</v>
      </c>
      <c r="Z23">
        <f t="shared" si="7"/>
        <v>31.33407624131968</v>
      </c>
      <c r="AA23">
        <f t="shared" si="7"/>
        <v>31.858717143662478</v>
      </c>
      <c r="AB23">
        <f t="shared" si="7"/>
        <v>32.361493108020746</v>
      </c>
      <c r="AC23">
        <f t="shared" si="7"/>
        <v>32.83948762236598</v>
      </c>
      <c r="AD23">
        <f t="shared" si="7"/>
        <v>33.29026414684843</v>
      </c>
      <c r="AE23">
        <f t="shared" si="7"/>
        <v>33.71181426964002</v>
      </c>
      <c r="AF23">
        <f t="shared" si="7"/>
        <v>34.10251077544754</v>
      </c>
      <c r="AG23">
        <f t="shared" si="7"/>
        <v>34.46106518769055</v>
      </c>
      <c r="AH23">
        <f t="shared" si="7"/>
        <v>34.78648938340346</v>
      </c>
      <c r="AI23">
        <f t="shared" si="7"/>
        <v>35.07806091473928</v>
      </c>
      <c r="AJ23">
        <f t="shared" si="7"/>
        <v>35.33529170279947</v>
      </c>
      <c r="AK23">
        <f t="shared" si="7"/>
        <v>35.55789979864023</v>
      </c>
      <c r="AL23">
        <f t="shared" si="7"/>
        <v>35.745783932940554</v>
      </c>
      <c r="AM23">
        <f t="shared" si="7"/>
        <v>35.89900060017316</v>
      </c>
      <c r="AN23">
        <f t="shared" si="7"/>
        <v>36.0177434453875</v>
      </c>
      <c r="AO23">
        <f t="shared" si="7"/>
        <v>36.10232474207255</v>
      </c>
      <c r="AP23">
        <f t="shared" si="7"/>
        <v>36.153158768177136</v>
      </c>
      <c r="AQ23">
        <f t="shared" si="7"/>
        <v>36.17074690437581</v>
      </c>
      <c r="AR23">
        <f t="shared" si="7"/>
        <v>36.15566429421393</v>
      </c>
      <c r="AS23">
        <f t="shared" si="7"/>
        <v>36.10854791997206</v>
      </c>
      <c r="AT23">
        <f t="shared" si="7"/>
        <v>36.03008596106988</v>
      </c>
      <c r="AU23">
        <f t="shared" si="7"/>
        <v>35.92100831368811</v>
      </c>
      <c r="AV23">
        <f t="shared" si="7"/>
        <v>35.78207816111946</v>
      </c>
      <c r="AW23">
        <f t="shared" si="7"/>
        <v>35.61408449425292</v>
      </c>
      <c r="AX23">
        <f t="shared" si="7"/>
        <v>35.417835490630594</v>
      </c>
      <c r="AY23">
        <f t="shared" si="7"/>
        <v>35.19415266876519</v>
      </c>
      <c r="AZ23">
        <f t="shared" si="7"/>
        <v>34.94386574193754</v>
      </c>
    </row>
    <row r="25" ht="12.75">
      <c r="A25" s="5" t="s">
        <v>44</v>
      </c>
    </row>
    <row r="27" spans="1:52" ht="12.75">
      <c r="A27" t="s">
        <v>45</v>
      </c>
      <c r="C27" s="1">
        <f>(1-C15)</f>
        <v>0.48750000000000004</v>
      </c>
      <c r="D27" s="1">
        <f aca="true" t="shared" si="8" ref="D27:AZ27">(1-D15)</f>
        <v>0.4750000000000001</v>
      </c>
      <c r="E27" s="1">
        <f t="shared" si="8"/>
        <v>0.46250000000000013</v>
      </c>
      <c r="F27" s="1">
        <f t="shared" si="8"/>
        <v>0.4500000000000002</v>
      </c>
      <c r="G27" s="1">
        <f t="shared" si="8"/>
        <v>0.4375000000000002</v>
      </c>
      <c r="H27" s="1">
        <f t="shared" si="8"/>
        <v>0.42500000000000027</v>
      </c>
      <c r="I27" s="1">
        <f t="shared" si="8"/>
        <v>0.4125000000000003</v>
      </c>
      <c r="J27" s="1">
        <f t="shared" si="8"/>
        <v>0.40000000000000036</v>
      </c>
      <c r="K27" s="1">
        <f t="shared" si="8"/>
        <v>0.3875000000000004</v>
      </c>
      <c r="L27" s="1">
        <f t="shared" si="8"/>
        <v>0.37500000000000044</v>
      </c>
      <c r="M27" s="1">
        <f t="shared" si="8"/>
        <v>0.3625000000000005</v>
      </c>
      <c r="N27" s="1">
        <f t="shared" si="8"/>
        <v>0.35000000000000053</v>
      </c>
      <c r="O27" s="1">
        <f t="shared" si="8"/>
        <v>0.3375000000000006</v>
      </c>
      <c r="P27" s="1">
        <f t="shared" si="8"/>
        <v>0.3250000000000006</v>
      </c>
      <c r="Q27" s="1">
        <f t="shared" si="8"/>
        <v>0.31250000000000067</v>
      </c>
      <c r="R27" s="1">
        <f t="shared" si="8"/>
        <v>0.3000000000000007</v>
      </c>
      <c r="S27" s="1">
        <f t="shared" si="8"/>
        <v>0.28750000000000075</v>
      </c>
      <c r="T27" s="1">
        <f t="shared" si="8"/>
        <v>0.3000000000000007</v>
      </c>
      <c r="U27" s="1">
        <f t="shared" si="8"/>
        <v>0.31250000000000067</v>
      </c>
      <c r="V27" s="1">
        <f t="shared" si="8"/>
        <v>0.3250000000000006</v>
      </c>
      <c r="W27" s="1">
        <f t="shared" si="8"/>
        <v>0.3375000000000006</v>
      </c>
      <c r="X27" s="1">
        <f t="shared" si="8"/>
        <v>0.35000000000000053</v>
      </c>
      <c r="Y27" s="1">
        <f t="shared" si="8"/>
        <v>0.3625000000000005</v>
      </c>
      <c r="Z27" s="1">
        <f t="shared" si="8"/>
        <v>0.37500000000000044</v>
      </c>
      <c r="AA27" s="1">
        <f t="shared" si="8"/>
        <v>0.3875000000000004</v>
      </c>
      <c r="AB27" s="1">
        <f t="shared" si="8"/>
        <v>0.40000000000000036</v>
      </c>
      <c r="AC27" s="1">
        <f t="shared" si="8"/>
        <v>0.4125000000000003</v>
      </c>
      <c r="AD27" s="1">
        <f t="shared" si="8"/>
        <v>0.42500000000000027</v>
      </c>
      <c r="AE27" s="1">
        <f t="shared" si="8"/>
        <v>0.4375000000000002</v>
      </c>
      <c r="AF27" s="1">
        <f t="shared" si="8"/>
        <v>0.4500000000000002</v>
      </c>
      <c r="AG27" s="1">
        <f t="shared" si="8"/>
        <v>0.46250000000000013</v>
      </c>
      <c r="AH27" s="1">
        <f t="shared" si="8"/>
        <v>0.4750000000000001</v>
      </c>
      <c r="AI27" s="1">
        <f t="shared" si="8"/>
        <v>0.48750000000000004</v>
      </c>
      <c r="AJ27" s="1">
        <f t="shared" si="8"/>
        <v>0.5</v>
      </c>
      <c r="AK27" s="1">
        <f t="shared" si="8"/>
        <v>0.5125000000000001</v>
      </c>
      <c r="AL27" s="1">
        <f t="shared" si="8"/>
        <v>0.5250000000000001</v>
      </c>
      <c r="AM27" s="1">
        <f t="shared" si="8"/>
        <v>0.5375000000000001</v>
      </c>
      <c r="AN27" s="1">
        <f t="shared" si="8"/>
        <v>0.55</v>
      </c>
      <c r="AO27" s="1">
        <f t="shared" si="8"/>
        <v>0.5625000000000001</v>
      </c>
      <c r="AP27" s="1">
        <f t="shared" si="8"/>
        <v>0.5750000000000002</v>
      </c>
      <c r="AQ27" s="1">
        <f t="shared" si="8"/>
        <v>0.5875000000000001</v>
      </c>
      <c r="AR27" s="1">
        <f t="shared" si="8"/>
        <v>0.6000000000000001</v>
      </c>
      <c r="AS27" s="1">
        <f t="shared" si="8"/>
        <v>0.6125000000000002</v>
      </c>
      <c r="AT27" s="1">
        <f t="shared" si="8"/>
        <v>0.6250000000000002</v>
      </c>
      <c r="AU27" s="1">
        <f t="shared" si="8"/>
        <v>0.6375000000000002</v>
      </c>
      <c r="AV27" s="1">
        <f t="shared" si="8"/>
        <v>0.6500000000000001</v>
      </c>
      <c r="AW27" s="1">
        <f t="shared" si="8"/>
        <v>0.6625000000000002</v>
      </c>
      <c r="AX27" s="1">
        <f t="shared" si="8"/>
        <v>0.6750000000000003</v>
      </c>
      <c r="AY27" s="1">
        <f t="shared" si="8"/>
        <v>0.6875000000000002</v>
      </c>
      <c r="AZ27" s="1">
        <f t="shared" si="8"/>
        <v>0.7000000000000002</v>
      </c>
    </row>
    <row r="28" spans="1:52" ht="12.75">
      <c r="A28" t="s">
        <v>46</v>
      </c>
      <c r="C28" s="2">
        <f>(7%/50%)*C27</f>
        <v>0.06825000000000002</v>
      </c>
      <c r="D28" s="2">
        <f aca="true" t="shared" si="9" ref="D28:AZ28">(7%/50%)*D27</f>
        <v>0.06650000000000002</v>
      </c>
      <c r="E28" s="2">
        <f t="shared" si="9"/>
        <v>0.06475000000000003</v>
      </c>
      <c r="F28" s="2">
        <f t="shared" si="9"/>
        <v>0.06300000000000003</v>
      </c>
      <c r="G28" s="2">
        <f t="shared" si="9"/>
        <v>0.061250000000000034</v>
      </c>
      <c r="H28" s="2">
        <f t="shared" si="9"/>
        <v>0.059500000000000046</v>
      </c>
      <c r="I28" s="2">
        <f t="shared" si="9"/>
        <v>0.05775000000000005</v>
      </c>
      <c r="J28" s="2">
        <f t="shared" si="9"/>
        <v>0.05600000000000006</v>
      </c>
      <c r="K28" s="2">
        <f t="shared" si="9"/>
        <v>0.05425000000000006</v>
      </c>
      <c r="L28" s="2">
        <f t="shared" si="9"/>
        <v>0.05250000000000007</v>
      </c>
      <c r="M28" s="2">
        <f t="shared" si="9"/>
        <v>0.05075000000000007</v>
      </c>
      <c r="N28" s="2">
        <f t="shared" si="9"/>
        <v>0.04900000000000008</v>
      </c>
      <c r="O28" s="2">
        <f t="shared" si="9"/>
        <v>0.047250000000000084</v>
      </c>
      <c r="P28" s="2">
        <f t="shared" si="9"/>
        <v>0.04550000000000009</v>
      </c>
      <c r="Q28" s="2">
        <f t="shared" si="9"/>
        <v>0.043750000000000094</v>
      </c>
      <c r="R28" s="2">
        <f t="shared" si="9"/>
        <v>0.04200000000000011</v>
      </c>
      <c r="S28" s="2">
        <f t="shared" si="9"/>
        <v>0.04025000000000011</v>
      </c>
      <c r="T28" s="2">
        <f t="shared" si="9"/>
        <v>0.04200000000000011</v>
      </c>
      <c r="U28" s="2">
        <f t="shared" si="9"/>
        <v>0.043750000000000094</v>
      </c>
      <c r="V28" s="2">
        <f t="shared" si="9"/>
        <v>0.04550000000000009</v>
      </c>
      <c r="W28" s="2">
        <f t="shared" si="9"/>
        <v>0.047250000000000084</v>
      </c>
      <c r="X28" s="2">
        <f t="shared" si="9"/>
        <v>0.04900000000000008</v>
      </c>
      <c r="Y28" s="2">
        <f t="shared" si="9"/>
        <v>0.05075000000000007</v>
      </c>
      <c r="Z28" s="2">
        <f t="shared" si="9"/>
        <v>0.05250000000000007</v>
      </c>
      <c r="AA28" s="2">
        <f t="shared" si="9"/>
        <v>0.05425000000000006</v>
      </c>
      <c r="AB28" s="2">
        <f t="shared" si="9"/>
        <v>0.05600000000000006</v>
      </c>
      <c r="AC28" s="2">
        <f t="shared" si="9"/>
        <v>0.05775000000000005</v>
      </c>
      <c r="AD28" s="2">
        <f t="shared" si="9"/>
        <v>0.059500000000000046</v>
      </c>
      <c r="AE28" s="2">
        <f t="shared" si="9"/>
        <v>0.061250000000000034</v>
      </c>
      <c r="AF28" s="2">
        <f t="shared" si="9"/>
        <v>0.06300000000000003</v>
      </c>
      <c r="AG28" s="2">
        <f t="shared" si="9"/>
        <v>0.06475000000000003</v>
      </c>
      <c r="AH28" s="2">
        <f t="shared" si="9"/>
        <v>0.06650000000000002</v>
      </c>
      <c r="AI28" s="2">
        <f t="shared" si="9"/>
        <v>0.06825000000000002</v>
      </c>
      <c r="AJ28" s="2">
        <f t="shared" si="9"/>
        <v>0.07</v>
      </c>
      <c r="AK28" s="2">
        <f t="shared" si="9"/>
        <v>0.07175000000000002</v>
      </c>
      <c r="AL28" s="2">
        <f t="shared" si="9"/>
        <v>0.07350000000000002</v>
      </c>
      <c r="AM28" s="2">
        <f t="shared" si="9"/>
        <v>0.07525000000000003</v>
      </c>
      <c r="AN28" s="2">
        <f t="shared" si="9"/>
        <v>0.07700000000000001</v>
      </c>
      <c r="AO28" s="2">
        <f t="shared" si="9"/>
        <v>0.07875000000000003</v>
      </c>
      <c r="AP28" s="2">
        <f t="shared" si="9"/>
        <v>0.08050000000000003</v>
      </c>
      <c r="AQ28" s="2">
        <f t="shared" si="9"/>
        <v>0.08225000000000003</v>
      </c>
      <c r="AR28" s="2">
        <f t="shared" si="9"/>
        <v>0.08400000000000002</v>
      </c>
      <c r="AS28" s="2">
        <f t="shared" si="9"/>
        <v>0.08575000000000003</v>
      </c>
      <c r="AT28" s="2">
        <f t="shared" si="9"/>
        <v>0.08750000000000004</v>
      </c>
      <c r="AU28" s="2">
        <f t="shared" si="9"/>
        <v>0.08925000000000004</v>
      </c>
      <c r="AV28" s="2">
        <f t="shared" si="9"/>
        <v>0.09100000000000003</v>
      </c>
      <c r="AW28" s="2">
        <f t="shared" si="9"/>
        <v>0.09275000000000004</v>
      </c>
      <c r="AX28" s="2">
        <f t="shared" si="9"/>
        <v>0.09450000000000004</v>
      </c>
      <c r="AY28" s="2">
        <f t="shared" si="9"/>
        <v>0.09625000000000004</v>
      </c>
      <c r="AZ28" s="2">
        <f t="shared" si="9"/>
        <v>0.09800000000000003</v>
      </c>
    </row>
    <row r="30" spans="1:52" ht="12.75">
      <c r="A30" t="s">
        <v>47</v>
      </c>
      <c r="C30">
        <f>C28*ProductsPerRD*100/4</f>
        <v>1.7062500000000005</v>
      </c>
      <c r="D30">
        <f aca="true" t="shared" si="10" ref="D30:AZ30">D28*ProductsPerRD*100/4</f>
        <v>1.6625000000000005</v>
      </c>
      <c r="E30">
        <f t="shared" si="10"/>
        <v>1.6187500000000008</v>
      </c>
      <c r="F30">
        <f t="shared" si="10"/>
        <v>1.5750000000000006</v>
      </c>
      <c r="G30">
        <f t="shared" si="10"/>
        <v>1.5312500000000009</v>
      </c>
      <c r="H30">
        <f t="shared" si="10"/>
        <v>1.4875000000000012</v>
      </c>
      <c r="I30">
        <f t="shared" si="10"/>
        <v>1.4437500000000012</v>
      </c>
      <c r="J30">
        <f t="shared" si="10"/>
        <v>1.4000000000000015</v>
      </c>
      <c r="K30">
        <f t="shared" si="10"/>
        <v>1.3562500000000015</v>
      </c>
      <c r="L30">
        <f t="shared" si="10"/>
        <v>1.3125000000000018</v>
      </c>
      <c r="M30">
        <f t="shared" si="10"/>
        <v>1.2687500000000018</v>
      </c>
      <c r="N30">
        <f t="shared" si="10"/>
        <v>1.2250000000000019</v>
      </c>
      <c r="O30">
        <f t="shared" si="10"/>
        <v>1.1812500000000021</v>
      </c>
      <c r="P30">
        <f t="shared" si="10"/>
        <v>1.1375000000000022</v>
      </c>
      <c r="Q30">
        <f t="shared" si="10"/>
        <v>1.0937500000000024</v>
      </c>
      <c r="R30">
        <f t="shared" si="10"/>
        <v>1.0500000000000027</v>
      </c>
      <c r="S30">
        <f t="shared" si="10"/>
        <v>1.0062500000000028</v>
      </c>
      <c r="T30">
        <f t="shared" si="10"/>
        <v>1.0500000000000027</v>
      </c>
      <c r="U30">
        <f t="shared" si="10"/>
        <v>1.0937500000000024</v>
      </c>
      <c r="V30">
        <f t="shared" si="10"/>
        <v>1.1375000000000022</v>
      </c>
      <c r="W30">
        <f t="shared" si="10"/>
        <v>1.1812500000000021</v>
      </c>
      <c r="X30">
        <f t="shared" si="10"/>
        <v>1.2250000000000019</v>
      </c>
      <c r="Y30">
        <f t="shared" si="10"/>
        <v>1.2687500000000018</v>
      </c>
      <c r="Z30">
        <f t="shared" si="10"/>
        <v>1.3125000000000018</v>
      </c>
      <c r="AA30">
        <f t="shared" si="10"/>
        <v>1.3562500000000015</v>
      </c>
      <c r="AB30">
        <f t="shared" si="10"/>
        <v>1.4000000000000015</v>
      </c>
      <c r="AC30">
        <f t="shared" si="10"/>
        <v>1.4437500000000012</v>
      </c>
      <c r="AD30">
        <f t="shared" si="10"/>
        <v>1.4875000000000012</v>
      </c>
      <c r="AE30">
        <f t="shared" si="10"/>
        <v>1.5312500000000009</v>
      </c>
      <c r="AF30">
        <f t="shared" si="10"/>
        <v>1.5750000000000006</v>
      </c>
      <c r="AG30">
        <f t="shared" si="10"/>
        <v>1.6187500000000008</v>
      </c>
      <c r="AH30">
        <f t="shared" si="10"/>
        <v>1.6625000000000005</v>
      </c>
      <c r="AI30">
        <f t="shared" si="10"/>
        <v>1.7062500000000005</v>
      </c>
      <c r="AJ30">
        <f t="shared" si="10"/>
        <v>1.7500000000000002</v>
      </c>
      <c r="AK30">
        <f t="shared" si="10"/>
        <v>1.7937500000000006</v>
      </c>
      <c r="AL30">
        <f t="shared" si="10"/>
        <v>1.8375000000000006</v>
      </c>
      <c r="AM30">
        <f t="shared" si="10"/>
        <v>1.8812500000000005</v>
      </c>
      <c r="AN30">
        <f t="shared" si="10"/>
        <v>1.9250000000000003</v>
      </c>
      <c r="AO30">
        <f t="shared" si="10"/>
        <v>1.9687500000000007</v>
      </c>
      <c r="AP30">
        <f t="shared" si="10"/>
        <v>2.0125000000000006</v>
      </c>
      <c r="AQ30">
        <f t="shared" si="10"/>
        <v>2.056250000000001</v>
      </c>
      <c r="AR30">
        <f t="shared" si="10"/>
        <v>2.1000000000000005</v>
      </c>
      <c r="AS30">
        <f t="shared" si="10"/>
        <v>2.1437500000000007</v>
      </c>
      <c r="AT30">
        <f t="shared" si="10"/>
        <v>2.187500000000001</v>
      </c>
      <c r="AU30">
        <f t="shared" si="10"/>
        <v>2.231250000000001</v>
      </c>
      <c r="AV30">
        <f t="shared" si="10"/>
        <v>2.275000000000001</v>
      </c>
      <c r="AW30">
        <f t="shared" si="10"/>
        <v>2.318750000000001</v>
      </c>
      <c r="AX30">
        <f t="shared" si="10"/>
        <v>2.362500000000001</v>
      </c>
      <c r="AY30">
        <f t="shared" si="10"/>
        <v>2.406250000000001</v>
      </c>
      <c r="AZ30">
        <f t="shared" si="10"/>
        <v>2.4500000000000006</v>
      </c>
    </row>
    <row r="31" spans="1:52" ht="12.75">
      <c r="A31" t="s">
        <v>48</v>
      </c>
      <c r="C31" s="6">
        <f>B32/AvgRDTime/4</f>
        <v>0.8333333333333334</v>
      </c>
      <c r="D31" s="6">
        <f aca="true" t="shared" si="11" ref="D31:AZ31">C32/AvgRDTime/4</f>
        <v>0.9060763888888889</v>
      </c>
      <c r="E31" s="6">
        <f t="shared" si="11"/>
        <v>0.9691116898148148</v>
      </c>
      <c r="F31" s="6">
        <f t="shared" si="11"/>
        <v>1.0232482156635803</v>
      </c>
      <c r="G31" s="6">
        <f t="shared" si="11"/>
        <v>1.0692275310249486</v>
      </c>
      <c r="H31" s="6">
        <f t="shared" si="11"/>
        <v>1.1077294034395364</v>
      </c>
      <c r="I31" s="6">
        <f t="shared" si="11"/>
        <v>1.1393769531529083</v>
      </c>
      <c r="J31" s="6">
        <f t="shared" si="11"/>
        <v>1.1647413737234995</v>
      </c>
      <c r="K31" s="6">
        <f t="shared" si="11"/>
        <v>1.1843462592465415</v>
      </c>
      <c r="L31" s="6">
        <f t="shared" si="11"/>
        <v>1.1986715709759963</v>
      </c>
      <c r="M31" s="6">
        <f t="shared" si="11"/>
        <v>1.2081572733946635</v>
      </c>
      <c r="N31" s="6">
        <f t="shared" si="11"/>
        <v>1.2132066672784416</v>
      </c>
      <c r="O31" s="6">
        <f t="shared" si="11"/>
        <v>1.2141894450052384</v>
      </c>
      <c r="P31" s="6">
        <f t="shared" si="11"/>
        <v>1.211444491254802</v>
      </c>
      <c r="Q31" s="6">
        <f t="shared" si="11"/>
        <v>1.205282450316902</v>
      </c>
      <c r="R31" s="6">
        <f t="shared" si="11"/>
        <v>1.1959880794571602</v>
      </c>
      <c r="S31" s="6">
        <f t="shared" si="11"/>
        <v>1.1838224061690636</v>
      </c>
      <c r="T31" s="6">
        <f t="shared" si="11"/>
        <v>1.1690247056549754</v>
      </c>
      <c r="U31" s="6">
        <f t="shared" si="11"/>
        <v>1.1591059801837276</v>
      </c>
      <c r="V31" s="6">
        <f t="shared" si="11"/>
        <v>1.1536596485017505</v>
      </c>
      <c r="W31" s="6">
        <f t="shared" si="11"/>
        <v>1.1523130111266047</v>
      </c>
      <c r="X31" s="6">
        <f t="shared" si="11"/>
        <v>1.1547244268660546</v>
      </c>
      <c r="Y31" s="6">
        <f t="shared" si="11"/>
        <v>1.1605807246272166</v>
      </c>
      <c r="Z31" s="6">
        <f t="shared" si="11"/>
        <v>1.1695948309082822</v>
      </c>
      <c r="AA31" s="6">
        <f t="shared" si="11"/>
        <v>1.1815035949992587</v>
      </c>
      <c r="AB31" s="6">
        <f t="shared" si="11"/>
        <v>1.1960657954159875</v>
      </c>
      <c r="AC31" s="6">
        <f t="shared" si="11"/>
        <v>1.2130603124646553</v>
      </c>
      <c r="AD31" s="6">
        <f t="shared" si="11"/>
        <v>1.2322844530926007</v>
      </c>
      <c r="AE31" s="6">
        <f t="shared" si="11"/>
        <v>1.253552415334884</v>
      </c>
      <c r="AF31" s="6">
        <f t="shared" si="11"/>
        <v>1.2766938807236439</v>
      </c>
      <c r="AG31" s="6">
        <f t="shared" si="11"/>
        <v>1.3015527239966735</v>
      </c>
      <c r="AH31" s="6">
        <f t="shared" si="11"/>
        <v>1.327985830330284</v>
      </c>
      <c r="AI31" s="6">
        <f t="shared" si="11"/>
        <v>1.3558620111360937</v>
      </c>
      <c r="AJ31" s="6">
        <f t="shared" si="11"/>
        <v>1.385061010208086</v>
      </c>
      <c r="AK31" s="6">
        <f t="shared" si="11"/>
        <v>1.4154725926907454</v>
      </c>
      <c r="AL31" s="6">
        <f t="shared" si="11"/>
        <v>1.4469957099665167</v>
      </c>
      <c r="AM31" s="6">
        <f t="shared" si="11"/>
        <v>1.479537734135974</v>
      </c>
      <c r="AN31" s="6">
        <f t="shared" si="11"/>
        <v>1.5130137562913095</v>
      </c>
      <c r="AO31" s="6">
        <f t="shared" si="11"/>
        <v>1.5473459432670336</v>
      </c>
      <c r="AP31" s="6">
        <f t="shared" si="11"/>
        <v>1.582462947994781</v>
      </c>
      <c r="AQ31" s="6">
        <f t="shared" si="11"/>
        <v>1.6182993689952159</v>
      </c>
      <c r="AR31" s="6">
        <f t="shared" si="11"/>
        <v>1.6547952549122813</v>
      </c>
      <c r="AS31" s="6">
        <f t="shared" si="11"/>
        <v>1.691895650336258</v>
      </c>
      <c r="AT31" s="6">
        <f t="shared" si="11"/>
        <v>1.7295501794749033</v>
      </c>
      <c r="AU31" s="6">
        <f t="shared" si="11"/>
        <v>1.7677126645186616</v>
      </c>
      <c r="AV31" s="6">
        <f t="shared" si="11"/>
        <v>1.806340775808773</v>
      </c>
      <c r="AW31" s="6">
        <f t="shared" si="11"/>
        <v>1.845395711158042</v>
      </c>
      <c r="AX31" s="6">
        <f t="shared" si="11"/>
        <v>1.884841901894872</v>
      </c>
      <c r="AY31" s="6">
        <f t="shared" si="11"/>
        <v>1.9246467434036327</v>
      </c>
      <c r="AZ31" s="6">
        <f t="shared" si="11"/>
        <v>1.9647803481199968</v>
      </c>
    </row>
    <row r="32" spans="1:52" ht="12.75">
      <c r="A32" t="s">
        <v>49</v>
      </c>
      <c r="B32">
        <v>10</v>
      </c>
      <c r="C32">
        <f>B32+C30-C31</f>
        <v>10.872916666666667</v>
      </c>
      <c r="D32">
        <f aca="true" t="shared" si="12" ref="D32:AZ32">C32+D30-D31</f>
        <v>11.629340277777777</v>
      </c>
      <c r="E32">
        <f t="shared" si="12"/>
        <v>12.278978587962962</v>
      </c>
      <c r="F32">
        <f t="shared" si="12"/>
        <v>12.830730372299383</v>
      </c>
      <c r="G32">
        <f t="shared" si="12"/>
        <v>13.292752841274437</v>
      </c>
      <c r="H32">
        <f t="shared" si="12"/>
        <v>13.6725234378349</v>
      </c>
      <c r="I32">
        <f t="shared" si="12"/>
        <v>13.976896484681994</v>
      </c>
      <c r="J32">
        <f t="shared" si="12"/>
        <v>14.212155110958497</v>
      </c>
      <c r="K32">
        <f t="shared" si="12"/>
        <v>14.384058851711956</v>
      </c>
      <c r="L32">
        <f t="shared" si="12"/>
        <v>14.497887280735961</v>
      </c>
      <c r="M32">
        <f t="shared" si="12"/>
        <v>14.5584800073413</v>
      </c>
      <c r="N32">
        <f t="shared" si="12"/>
        <v>14.57027334006286</v>
      </c>
      <c r="O32">
        <f t="shared" si="12"/>
        <v>14.537333895057623</v>
      </c>
      <c r="P32">
        <f t="shared" si="12"/>
        <v>14.463389403802823</v>
      </c>
      <c r="Q32">
        <f t="shared" si="12"/>
        <v>14.351856953485923</v>
      </c>
      <c r="R32">
        <f t="shared" si="12"/>
        <v>14.205868874028765</v>
      </c>
      <c r="S32">
        <f t="shared" si="12"/>
        <v>14.028296467859704</v>
      </c>
      <c r="T32">
        <f t="shared" si="12"/>
        <v>13.909271762204732</v>
      </c>
      <c r="U32">
        <f t="shared" si="12"/>
        <v>13.843915782021005</v>
      </c>
      <c r="V32">
        <f t="shared" si="12"/>
        <v>13.827756133519257</v>
      </c>
      <c r="W32">
        <f t="shared" si="12"/>
        <v>13.856693122392654</v>
      </c>
      <c r="X32">
        <f t="shared" si="12"/>
        <v>13.9269686955266</v>
      </c>
      <c r="Y32">
        <f t="shared" si="12"/>
        <v>14.035137970899386</v>
      </c>
      <c r="Z32">
        <f t="shared" si="12"/>
        <v>14.178043139991106</v>
      </c>
      <c r="AA32">
        <f t="shared" si="12"/>
        <v>14.352789544991849</v>
      </c>
      <c r="AB32">
        <f t="shared" si="12"/>
        <v>14.556723749575863</v>
      </c>
      <c r="AC32">
        <f t="shared" si="12"/>
        <v>14.787413437111208</v>
      </c>
      <c r="AD32">
        <f t="shared" si="12"/>
        <v>15.04262898401861</v>
      </c>
      <c r="AE32">
        <f t="shared" si="12"/>
        <v>15.320326568683726</v>
      </c>
      <c r="AF32">
        <f t="shared" si="12"/>
        <v>15.618632687960082</v>
      </c>
      <c r="AG32">
        <f t="shared" si="12"/>
        <v>15.935829963963409</v>
      </c>
      <c r="AH32">
        <f t="shared" si="12"/>
        <v>16.270344133633124</v>
      </c>
      <c r="AI32">
        <f t="shared" si="12"/>
        <v>16.62073212249703</v>
      </c>
      <c r="AJ32">
        <f t="shared" si="12"/>
        <v>16.985671112288944</v>
      </c>
      <c r="AK32">
        <f t="shared" si="12"/>
        <v>17.3639485195982</v>
      </c>
      <c r="AL32">
        <f t="shared" si="12"/>
        <v>17.754452809631687</v>
      </c>
      <c r="AM32">
        <f t="shared" si="12"/>
        <v>18.156165075495714</v>
      </c>
      <c r="AN32">
        <f t="shared" si="12"/>
        <v>18.568151319204404</v>
      </c>
      <c r="AO32">
        <f t="shared" si="12"/>
        <v>18.98955537593737</v>
      </c>
      <c r="AP32">
        <f t="shared" si="12"/>
        <v>19.41959242794259</v>
      </c>
      <c r="AQ32">
        <f t="shared" si="12"/>
        <v>19.857543058947375</v>
      </c>
      <c r="AR32">
        <f t="shared" si="12"/>
        <v>20.302747804035096</v>
      </c>
      <c r="AS32">
        <f t="shared" si="12"/>
        <v>20.75460215369884</v>
      </c>
      <c r="AT32">
        <f t="shared" si="12"/>
        <v>21.21255197422394</v>
      </c>
      <c r="AU32">
        <f t="shared" si="12"/>
        <v>21.676089309705276</v>
      </c>
      <c r="AV32">
        <f t="shared" si="12"/>
        <v>22.144748533896504</v>
      </c>
      <c r="AW32">
        <f t="shared" si="12"/>
        <v>22.618102822738464</v>
      </c>
      <c r="AX32">
        <f t="shared" si="12"/>
        <v>23.095760920843592</v>
      </c>
      <c r="AY32">
        <f t="shared" si="12"/>
        <v>23.57736417743996</v>
      </c>
      <c r="AZ32">
        <f t="shared" si="12"/>
        <v>24.062583829319962</v>
      </c>
    </row>
    <row r="34" spans="1:52" ht="12.75">
      <c r="A34" t="s">
        <v>50</v>
      </c>
      <c r="C34">
        <f>B35/AvgProductAge/4</f>
        <v>1.25</v>
      </c>
      <c r="D34">
        <f aca="true" t="shared" si="13" ref="D34:AZ34">C35/AvgProductAge/4</f>
        <v>1.2291666666666665</v>
      </c>
      <c r="E34">
        <f t="shared" si="13"/>
        <v>1.2130121527777775</v>
      </c>
      <c r="F34">
        <f t="shared" si="13"/>
        <v>1.2008171296296293</v>
      </c>
      <c r="G34">
        <f t="shared" si="13"/>
        <v>1.1919386839313268</v>
      </c>
      <c r="H34">
        <f t="shared" si="13"/>
        <v>1.185803126286008</v>
      </c>
      <c r="I34">
        <f t="shared" si="13"/>
        <v>1.1818994401436844</v>
      </c>
      <c r="J34">
        <f t="shared" si="13"/>
        <v>1.1797733157941457</v>
      </c>
      <c r="K34">
        <f t="shared" si="13"/>
        <v>1.1790217186906131</v>
      </c>
      <c r="L34">
        <f t="shared" si="13"/>
        <v>1.1792879457184096</v>
      </c>
      <c r="M34">
        <f t="shared" si="13"/>
        <v>1.180257126981289</v>
      </c>
      <c r="N34">
        <f t="shared" si="13"/>
        <v>1.1816521343019577</v>
      </c>
      <c r="O34">
        <f t="shared" si="13"/>
        <v>1.183229860950782</v>
      </c>
      <c r="P34">
        <f t="shared" si="13"/>
        <v>1.184777840153505</v>
      </c>
      <c r="Q34">
        <f t="shared" si="13"/>
        <v>1.1861111727085698</v>
      </c>
      <c r="R34">
        <f t="shared" si="13"/>
        <v>1.1870697365889862</v>
      </c>
      <c r="S34">
        <f t="shared" si="13"/>
        <v>1.187515653732395</v>
      </c>
      <c r="T34">
        <f t="shared" si="13"/>
        <v>1.1873309913542285</v>
      </c>
      <c r="U34">
        <f t="shared" si="13"/>
        <v>1.1864156770692658</v>
      </c>
      <c r="V34">
        <f t="shared" si="13"/>
        <v>1.1850501922249888</v>
      </c>
      <c r="W34">
        <f t="shared" si="13"/>
        <v>1.183480665038827</v>
      </c>
      <c r="X34">
        <f t="shared" si="13"/>
        <v>1.181922282343216</v>
      </c>
      <c r="Y34">
        <f t="shared" si="13"/>
        <v>1.1805623895693578</v>
      </c>
      <c r="Z34">
        <f t="shared" si="13"/>
        <v>1.1795633063222508</v>
      </c>
      <c r="AA34">
        <f t="shared" si="13"/>
        <v>1.1790648825515524</v>
      </c>
      <c r="AB34">
        <f t="shared" si="13"/>
        <v>1.1791868181739376</v>
      </c>
      <c r="AC34">
        <f t="shared" si="13"/>
        <v>1.18003076703604</v>
      </c>
      <c r="AD34">
        <f t="shared" si="13"/>
        <v>1.1816822443074708</v>
      </c>
      <c r="AE34">
        <f t="shared" si="13"/>
        <v>1.1842123547467271</v>
      </c>
      <c r="AF34">
        <f t="shared" si="13"/>
        <v>1.187679357776135</v>
      </c>
      <c r="AG34">
        <f t="shared" si="13"/>
        <v>1.1921300839235105</v>
      </c>
      <c r="AH34">
        <f t="shared" si="13"/>
        <v>1.1976012159271687</v>
      </c>
      <c r="AI34">
        <f t="shared" si="13"/>
        <v>1.2041204466473245</v>
      </c>
      <c r="AJ34">
        <f t="shared" si="13"/>
        <v>1.211707524871763</v>
      </c>
      <c r="AK34">
        <f t="shared" si="13"/>
        <v>1.2203751991385792</v>
      </c>
      <c r="AL34">
        <f t="shared" si="13"/>
        <v>1.2301300688161874</v>
      </c>
      <c r="AM34">
        <f t="shared" si="13"/>
        <v>1.2409733508737038</v>
      </c>
      <c r="AN34">
        <f t="shared" si="13"/>
        <v>1.2529015700368173</v>
      </c>
      <c r="AO34">
        <f t="shared" si="13"/>
        <v>1.2659071793495418</v>
      </c>
      <c r="AP34">
        <f t="shared" si="13"/>
        <v>1.2799791175454165</v>
      </c>
      <c r="AQ34">
        <f t="shared" si="13"/>
        <v>1.2951033090678847</v>
      </c>
      <c r="AR34">
        <f t="shared" si="13"/>
        <v>1.3112631120642513</v>
      </c>
      <c r="AS34">
        <f t="shared" si="13"/>
        <v>1.3284397192066528</v>
      </c>
      <c r="AT34">
        <f t="shared" si="13"/>
        <v>1.346612515763133</v>
      </c>
      <c r="AU34">
        <f t="shared" si="13"/>
        <v>1.3657593989487213</v>
      </c>
      <c r="AV34">
        <f t="shared" si="13"/>
        <v>1.3858570622272184</v>
      </c>
      <c r="AW34">
        <f t="shared" si="13"/>
        <v>1.4068812479062962</v>
      </c>
      <c r="AX34">
        <f t="shared" si="13"/>
        <v>1.4288069710688835</v>
      </c>
      <c r="AY34">
        <f t="shared" si="13"/>
        <v>1.451608717610183</v>
      </c>
      <c r="AZ34">
        <f t="shared" si="13"/>
        <v>1.4752606188998556</v>
      </c>
    </row>
    <row r="35" spans="1:52" ht="12.75">
      <c r="A35" t="s">
        <v>51</v>
      </c>
      <c r="B35">
        <v>25</v>
      </c>
      <c r="C35">
        <f>B35+C31-C34</f>
        <v>24.583333333333332</v>
      </c>
      <c r="D35">
        <f aca="true" t="shared" si="14" ref="D35:AZ35">C35+D31-D34</f>
        <v>24.260243055555552</v>
      </c>
      <c r="E35">
        <f t="shared" si="14"/>
        <v>24.016342592592586</v>
      </c>
      <c r="F35">
        <f t="shared" si="14"/>
        <v>23.838773678626538</v>
      </c>
      <c r="G35">
        <f t="shared" si="14"/>
        <v>23.71606252572016</v>
      </c>
      <c r="H35">
        <f t="shared" si="14"/>
        <v>23.63798880287369</v>
      </c>
      <c r="I35">
        <f t="shared" si="14"/>
        <v>23.595466315882913</v>
      </c>
      <c r="J35">
        <f t="shared" si="14"/>
        <v>23.580434373812263</v>
      </c>
      <c r="K35">
        <f t="shared" si="14"/>
        <v>23.585758914368192</v>
      </c>
      <c r="L35">
        <f t="shared" si="14"/>
        <v>23.605142539625778</v>
      </c>
      <c r="M35">
        <f t="shared" si="14"/>
        <v>23.633042686039154</v>
      </c>
      <c r="N35">
        <f t="shared" si="14"/>
        <v>23.66459721901564</v>
      </c>
      <c r="O35">
        <f t="shared" si="14"/>
        <v>23.695556803070097</v>
      </c>
      <c r="P35">
        <f t="shared" si="14"/>
        <v>23.722223454171395</v>
      </c>
      <c r="Q35">
        <f t="shared" si="14"/>
        <v>23.741394731779724</v>
      </c>
      <c r="R35">
        <f t="shared" si="14"/>
        <v>23.7503130746479</v>
      </c>
      <c r="S35">
        <f t="shared" si="14"/>
        <v>23.74661982708457</v>
      </c>
      <c r="T35">
        <f t="shared" si="14"/>
        <v>23.728313541385315</v>
      </c>
      <c r="U35">
        <f t="shared" si="14"/>
        <v>23.701003844499777</v>
      </c>
      <c r="V35">
        <f t="shared" si="14"/>
        <v>23.66961330077654</v>
      </c>
      <c r="W35">
        <f t="shared" si="14"/>
        <v>23.63844564686432</v>
      </c>
      <c r="X35">
        <f t="shared" si="14"/>
        <v>23.611247791387157</v>
      </c>
      <c r="Y35">
        <f t="shared" si="14"/>
        <v>23.591266126445017</v>
      </c>
      <c r="Z35">
        <f t="shared" si="14"/>
        <v>23.581297651031047</v>
      </c>
      <c r="AA35">
        <f t="shared" si="14"/>
        <v>23.583736363478753</v>
      </c>
      <c r="AB35">
        <f t="shared" si="14"/>
        <v>23.6006153407208</v>
      </c>
      <c r="AC35">
        <f t="shared" si="14"/>
        <v>23.633644886149415</v>
      </c>
      <c r="AD35">
        <f t="shared" si="14"/>
        <v>23.684247094934545</v>
      </c>
      <c r="AE35">
        <f t="shared" si="14"/>
        <v>23.753587155522702</v>
      </c>
      <c r="AF35">
        <f t="shared" si="14"/>
        <v>23.84260167847021</v>
      </c>
      <c r="AG35">
        <f t="shared" si="14"/>
        <v>23.952024318543373</v>
      </c>
      <c r="AH35">
        <f t="shared" si="14"/>
        <v>24.08240893294649</v>
      </c>
      <c r="AI35">
        <f t="shared" si="14"/>
        <v>24.23415049743526</v>
      </c>
      <c r="AJ35">
        <f t="shared" si="14"/>
        <v>24.407503982771583</v>
      </c>
      <c r="AK35">
        <f t="shared" si="14"/>
        <v>24.602601376323747</v>
      </c>
      <c r="AL35">
        <f t="shared" si="14"/>
        <v>24.819467017474075</v>
      </c>
      <c r="AM35">
        <f t="shared" si="14"/>
        <v>25.058031400736347</v>
      </c>
      <c r="AN35">
        <f t="shared" si="14"/>
        <v>25.318143586990836</v>
      </c>
      <c r="AO35">
        <f t="shared" si="14"/>
        <v>25.599582350908328</v>
      </c>
      <c r="AP35">
        <f t="shared" si="14"/>
        <v>25.902066181357693</v>
      </c>
      <c r="AQ35">
        <f t="shared" si="14"/>
        <v>26.225262241285026</v>
      </c>
      <c r="AR35">
        <f t="shared" si="14"/>
        <v>26.568794384133056</v>
      </c>
      <c r="AS35">
        <f t="shared" si="14"/>
        <v>26.93225031526266</v>
      </c>
      <c r="AT35">
        <f t="shared" si="14"/>
        <v>27.31518797897443</v>
      </c>
      <c r="AU35">
        <f t="shared" si="14"/>
        <v>27.71714124454437</v>
      </c>
      <c r="AV35">
        <f t="shared" si="14"/>
        <v>28.137624958125926</v>
      </c>
      <c r="AW35">
        <f t="shared" si="14"/>
        <v>28.576139421377672</v>
      </c>
      <c r="AX35">
        <f t="shared" si="14"/>
        <v>29.03217435220366</v>
      </c>
      <c r="AY35">
        <f t="shared" si="14"/>
        <v>29.50521237799711</v>
      </c>
      <c r="AZ35">
        <f t="shared" si="14"/>
        <v>29.994732107217253</v>
      </c>
    </row>
    <row r="37" ht="12.75">
      <c r="A37" s="5" t="s">
        <v>38</v>
      </c>
    </row>
    <row r="38" spans="1:52" ht="12.75">
      <c r="A38" t="s">
        <v>39</v>
      </c>
      <c r="B38" s="9">
        <f>B7/4</f>
        <v>250</v>
      </c>
      <c r="C38">
        <f>B38*(1+AGroupAAGR/4)</f>
        <v>250</v>
      </c>
      <c r="D38">
        <f aca="true" t="shared" si="15" ref="D38:AZ38">C38*(1+AGroupAAGR/4)</f>
        <v>250</v>
      </c>
      <c r="E38">
        <f t="shared" si="15"/>
        <v>250</v>
      </c>
      <c r="F38">
        <f t="shared" si="15"/>
        <v>250</v>
      </c>
      <c r="G38">
        <f t="shared" si="15"/>
        <v>250</v>
      </c>
      <c r="H38">
        <f t="shared" si="15"/>
        <v>250</v>
      </c>
      <c r="I38">
        <f t="shared" si="15"/>
        <v>250</v>
      </c>
      <c r="J38">
        <f t="shared" si="15"/>
        <v>250</v>
      </c>
      <c r="K38">
        <f t="shared" si="15"/>
        <v>250</v>
      </c>
      <c r="L38">
        <f t="shared" si="15"/>
        <v>250</v>
      </c>
      <c r="M38">
        <f t="shared" si="15"/>
        <v>250</v>
      </c>
      <c r="N38">
        <f t="shared" si="15"/>
        <v>250</v>
      </c>
      <c r="O38">
        <f t="shared" si="15"/>
        <v>250</v>
      </c>
      <c r="P38">
        <f t="shared" si="15"/>
        <v>250</v>
      </c>
      <c r="Q38">
        <f t="shared" si="15"/>
        <v>250</v>
      </c>
      <c r="R38">
        <f t="shared" si="15"/>
        <v>250</v>
      </c>
      <c r="S38">
        <f t="shared" si="15"/>
        <v>250</v>
      </c>
      <c r="T38">
        <f t="shared" si="15"/>
        <v>250</v>
      </c>
      <c r="U38">
        <f t="shared" si="15"/>
        <v>250</v>
      </c>
      <c r="V38">
        <f t="shared" si="15"/>
        <v>250</v>
      </c>
      <c r="W38">
        <f t="shared" si="15"/>
        <v>250</v>
      </c>
      <c r="X38">
        <f t="shared" si="15"/>
        <v>250</v>
      </c>
      <c r="Y38">
        <f t="shared" si="15"/>
        <v>250</v>
      </c>
      <c r="Z38">
        <f t="shared" si="15"/>
        <v>250</v>
      </c>
      <c r="AA38">
        <f t="shared" si="15"/>
        <v>250</v>
      </c>
      <c r="AB38">
        <f t="shared" si="15"/>
        <v>250</v>
      </c>
      <c r="AC38">
        <f t="shared" si="15"/>
        <v>250</v>
      </c>
      <c r="AD38">
        <f t="shared" si="15"/>
        <v>250</v>
      </c>
      <c r="AE38">
        <f t="shared" si="15"/>
        <v>250</v>
      </c>
      <c r="AF38">
        <f t="shared" si="15"/>
        <v>250</v>
      </c>
      <c r="AG38">
        <f t="shared" si="15"/>
        <v>250</v>
      </c>
      <c r="AH38">
        <f t="shared" si="15"/>
        <v>250</v>
      </c>
      <c r="AI38">
        <f t="shared" si="15"/>
        <v>250</v>
      </c>
      <c r="AJ38">
        <f t="shared" si="15"/>
        <v>250</v>
      </c>
      <c r="AK38">
        <f t="shared" si="15"/>
        <v>250</v>
      </c>
      <c r="AL38">
        <f t="shared" si="15"/>
        <v>250</v>
      </c>
      <c r="AM38">
        <f t="shared" si="15"/>
        <v>250</v>
      </c>
      <c r="AN38">
        <f t="shared" si="15"/>
        <v>250</v>
      </c>
      <c r="AO38">
        <f t="shared" si="15"/>
        <v>250</v>
      </c>
      <c r="AP38">
        <f t="shared" si="15"/>
        <v>250</v>
      </c>
      <c r="AQ38">
        <f t="shared" si="15"/>
        <v>250</v>
      </c>
      <c r="AR38">
        <f t="shared" si="15"/>
        <v>250</v>
      </c>
      <c r="AS38">
        <f t="shared" si="15"/>
        <v>250</v>
      </c>
      <c r="AT38">
        <f t="shared" si="15"/>
        <v>250</v>
      </c>
      <c r="AU38">
        <f t="shared" si="15"/>
        <v>250</v>
      </c>
      <c r="AV38">
        <f t="shared" si="15"/>
        <v>250</v>
      </c>
      <c r="AW38">
        <f t="shared" si="15"/>
        <v>250</v>
      </c>
      <c r="AX38">
        <f t="shared" si="15"/>
        <v>250</v>
      </c>
      <c r="AY38">
        <f t="shared" si="15"/>
        <v>250</v>
      </c>
      <c r="AZ38">
        <f t="shared" si="15"/>
        <v>250</v>
      </c>
    </row>
    <row r="39" spans="1:52" ht="12.75">
      <c r="A39" t="s">
        <v>40</v>
      </c>
      <c r="C39" s="2">
        <f>C23/100</f>
        <v>0.24583333333333332</v>
      </c>
      <c r="D39" s="2">
        <f aca="true" t="shared" si="16" ref="D39:AZ39">D23/100</f>
        <v>0.2426753472222222</v>
      </c>
      <c r="E39" s="2">
        <f t="shared" si="16"/>
        <v>0.24044537037037034</v>
      </c>
      <c r="F39" s="2">
        <f t="shared" si="16"/>
        <v>0.23906928481867282</v>
      </c>
      <c r="G39" s="2">
        <f t="shared" si="16"/>
        <v>0.23847898829732508</v>
      </c>
      <c r="H39" s="2">
        <f t="shared" si="16"/>
        <v>0.2386119009587459</v>
      </c>
      <c r="I39" s="2">
        <f t="shared" si="16"/>
        <v>0.23941051281407177</v>
      </c>
      <c r="J39" s="2">
        <f t="shared" si="16"/>
        <v>0.2408219685013594</v>
      </c>
      <c r="K39" s="2">
        <f t="shared" si="16"/>
        <v>0.24279768629361673</v>
      </c>
      <c r="L39" s="2">
        <f t="shared" si="16"/>
        <v>0.24529300851148406</v>
      </c>
      <c r="M39" s="2">
        <f t="shared" si="16"/>
        <v>0.24826688074074568</v>
      </c>
      <c r="N39" s="2">
        <f t="shared" si="16"/>
        <v>0.25168155747064125</v>
      </c>
      <c r="O39" s="2">
        <f t="shared" si="16"/>
        <v>0.2555023319667976</v>
      </c>
      <c r="P39" s="2">
        <f t="shared" si="16"/>
        <v>0.25969728837400546</v>
      </c>
      <c r="Q39" s="2">
        <f t="shared" si="16"/>
        <v>0.2642370742103906</v>
      </c>
      <c r="R39" s="2">
        <f t="shared" si="16"/>
        <v>0.2690946915670327</v>
      </c>
      <c r="S39" s="2">
        <f t="shared" si="16"/>
        <v>0.27424530546691256</v>
      </c>
      <c r="T39" s="2">
        <f t="shared" si="16"/>
        <v>0.27966606796527915</v>
      </c>
      <c r="U39" s="2">
        <f t="shared" si="16"/>
        <v>0.2852630400244181</v>
      </c>
      <c r="V39" s="2">
        <f t="shared" si="16"/>
        <v>0.29095368219248313</v>
      </c>
      <c r="W39" s="2">
        <f t="shared" si="16"/>
        <v>0.2966657260713711</v>
      </c>
      <c r="X39" s="2">
        <f t="shared" si="16"/>
        <v>0.302336148757272</v>
      </c>
      <c r="Y39" s="2">
        <f t="shared" si="16"/>
        <v>0.307910241226422</v>
      </c>
      <c r="Z39" s="2">
        <f t="shared" si="16"/>
        <v>0.3133407624131968</v>
      </c>
      <c r="AA39" s="2">
        <f t="shared" si="16"/>
        <v>0.3185871714366248</v>
      </c>
      <c r="AB39" s="2">
        <f t="shared" si="16"/>
        <v>0.32361493108020745</v>
      </c>
      <c r="AC39" s="2">
        <f t="shared" si="16"/>
        <v>0.3283948762236598</v>
      </c>
      <c r="AD39" s="2">
        <f t="shared" si="16"/>
        <v>0.3329026414684843</v>
      </c>
      <c r="AE39" s="2">
        <f t="shared" si="16"/>
        <v>0.3371181426964002</v>
      </c>
      <c r="AF39" s="2">
        <f t="shared" si="16"/>
        <v>0.3410251077544754</v>
      </c>
      <c r="AG39" s="2">
        <f t="shared" si="16"/>
        <v>0.3446106518769055</v>
      </c>
      <c r="AH39" s="2">
        <f t="shared" si="16"/>
        <v>0.3478648938340346</v>
      </c>
      <c r="AI39" s="2">
        <f t="shared" si="16"/>
        <v>0.35078060914739284</v>
      </c>
      <c r="AJ39" s="2">
        <f t="shared" si="16"/>
        <v>0.35335291702799476</v>
      </c>
      <c r="AK39" s="2">
        <f t="shared" si="16"/>
        <v>0.3555789979864023</v>
      </c>
      <c r="AL39" s="2">
        <f t="shared" si="16"/>
        <v>0.35745783932940556</v>
      </c>
      <c r="AM39" s="2">
        <f t="shared" si="16"/>
        <v>0.3589900060017316</v>
      </c>
      <c r="AN39" s="2">
        <f t="shared" si="16"/>
        <v>0.360177434453875</v>
      </c>
      <c r="AO39" s="2">
        <f t="shared" si="16"/>
        <v>0.36102324742072545</v>
      </c>
      <c r="AP39" s="2">
        <f t="shared" si="16"/>
        <v>0.36153158768177135</v>
      </c>
      <c r="AQ39" s="2">
        <f t="shared" si="16"/>
        <v>0.3617074690437581</v>
      </c>
      <c r="AR39" s="2">
        <f t="shared" si="16"/>
        <v>0.3615566429421393</v>
      </c>
      <c r="AS39" s="2">
        <f t="shared" si="16"/>
        <v>0.3610854791997206</v>
      </c>
      <c r="AT39" s="2">
        <f t="shared" si="16"/>
        <v>0.3603008596106988</v>
      </c>
      <c r="AU39" s="2">
        <f t="shared" si="16"/>
        <v>0.35921008313688113</v>
      </c>
      <c r="AV39" s="2">
        <f t="shared" si="16"/>
        <v>0.35782078161119457</v>
      </c>
      <c r="AW39" s="2">
        <f t="shared" si="16"/>
        <v>0.35614084494252923</v>
      </c>
      <c r="AX39" s="2">
        <f t="shared" si="16"/>
        <v>0.35417835490630595</v>
      </c>
      <c r="AY39" s="2">
        <f t="shared" si="16"/>
        <v>0.35194152668765194</v>
      </c>
      <c r="AZ39" s="2">
        <f t="shared" si="16"/>
        <v>0.3494386574193754</v>
      </c>
    </row>
    <row r="40" spans="3:52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ht="12.75">
      <c r="A41" s="5" t="s">
        <v>52</v>
      </c>
    </row>
    <row r="42" spans="1:52" ht="12.75">
      <c r="A42" t="s">
        <v>53</v>
      </c>
      <c r="B42" s="9">
        <f>B8/4</f>
        <v>62.5</v>
      </c>
      <c r="C42">
        <f>B42*(1+BGroupAAGR/4)</f>
        <v>65.625</v>
      </c>
      <c r="D42">
        <f aca="true" t="shared" si="17" ref="D42:AZ42">C42*(1+BGroupAAGR/4)</f>
        <v>68.90625</v>
      </c>
      <c r="E42">
        <f t="shared" si="17"/>
        <v>72.3515625</v>
      </c>
      <c r="F42">
        <f t="shared" si="17"/>
        <v>75.96914062500001</v>
      </c>
      <c r="G42">
        <f t="shared" si="17"/>
        <v>79.76759765625002</v>
      </c>
      <c r="H42">
        <f t="shared" si="17"/>
        <v>83.75597753906253</v>
      </c>
      <c r="I42">
        <f t="shared" si="17"/>
        <v>87.94377641601565</v>
      </c>
      <c r="J42">
        <f t="shared" si="17"/>
        <v>92.34096523681644</v>
      </c>
      <c r="K42">
        <f t="shared" si="17"/>
        <v>96.95801349865727</v>
      </c>
      <c r="L42">
        <f t="shared" si="17"/>
        <v>101.80591417359014</v>
      </c>
      <c r="M42">
        <f t="shared" si="17"/>
        <v>106.89620988226964</v>
      </c>
      <c r="N42">
        <f t="shared" si="17"/>
        <v>112.24102037638313</v>
      </c>
      <c r="O42">
        <f t="shared" si="17"/>
        <v>117.85307139520229</v>
      </c>
      <c r="P42">
        <f t="shared" si="17"/>
        <v>123.7457249649624</v>
      </c>
      <c r="Q42">
        <f t="shared" si="17"/>
        <v>129.93301121321053</v>
      </c>
      <c r="R42">
        <f t="shared" si="17"/>
        <v>136.42966177387106</v>
      </c>
      <c r="S42">
        <f t="shared" si="17"/>
        <v>143.25114486256462</v>
      </c>
      <c r="T42">
        <f t="shared" si="17"/>
        <v>150.41370210569286</v>
      </c>
      <c r="U42">
        <f t="shared" si="17"/>
        <v>157.93438721097752</v>
      </c>
      <c r="V42">
        <f t="shared" si="17"/>
        <v>165.8311065715264</v>
      </c>
      <c r="W42">
        <f t="shared" si="17"/>
        <v>174.1226619001027</v>
      </c>
      <c r="X42">
        <f t="shared" si="17"/>
        <v>182.82879499510787</v>
      </c>
      <c r="Y42">
        <f t="shared" si="17"/>
        <v>191.97023474486326</v>
      </c>
      <c r="Z42">
        <f t="shared" si="17"/>
        <v>201.56874648210643</v>
      </c>
      <c r="AA42">
        <f t="shared" si="17"/>
        <v>211.64718380621176</v>
      </c>
      <c r="AB42">
        <f t="shared" si="17"/>
        <v>222.22954299652235</v>
      </c>
      <c r="AC42">
        <f t="shared" si="17"/>
        <v>233.34102014634848</v>
      </c>
      <c r="AD42">
        <f t="shared" si="17"/>
        <v>245.00807115366592</v>
      </c>
      <c r="AE42">
        <f t="shared" si="17"/>
        <v>257.2584747113492</v>
      </c>
      <c r="AF42">
        <f t="shared" si="17"/>
        <v>270.12139844691666</v>
      </c>
      <c r="AG42">
        <f t="shared" si="17"/>
        <v>283.6274683692625</v>
      </c>
      <c r="AH42">
        <f t="shared" si="17"/>
        <v>297.8088417877256</v>
      </c>
      <c r="AI42">
        <f t="shared" si="17"/>
        <v>312.6992838771119</v>
      </c>
      <c r="AJ42">
        <f t="shared" si="17"/>
        <v>328.3342480709675</v>
      </c>
      <c r="AK42">
        <f t="shared" si="17"/>
        <v>344.75096047451586</v>
      </c>
      <c r="AL42">
        <f t="shared" si="17"/>
        <v>361.9885084982417</v>
      </c>
      <c r="AM42">
        <f t="shared" si="17"/>
        <v>380.0879339231538</v>
      </c>
      <c r="AN42">
        <f t="shared" si="17"/>
        <v>399.0923306193115</v>
      </c>
      <c r="AO42">
        <f t="shared" si="17"/>
        <v>419.0469471502771</v>
      </c>
      <c r="AP42">
        <f t="shared" si="17"/>
        <v>439.999294507791</v>
      </c>
      <c r="AQ42">
        <f t="shared" si="17"/>
        <v>461.99925923318057</v>
      </c>
      <c r="AR42">
        <f t="shared" si="17"/>
        <v>485.0992221948396</v>
      </c>
      <c r="AS42">
        <f t="shared" si="17"/>
        <v>509.3541833045816</v>
      </c>
      <c r="AT42">
        <f t="shared" si="17"/>
        <v>534.8218924698107</v>
      </c>
      <c r="AU42">
        <f t="shared" si="17"/>
        <v>561.5629870933012</v>
      </c>
      <c r="AV42">
        <f t="shared" si="17"/>
        <v>589.6411364479663</v>
      </c>
      <c r="AW42">
        <f t="shared" si="17"/>
        <v>619.1231932703647</v>
      </c>
      <c r="AX42">
        <f t="shared" si="17"/>
        <v>650.079352933883</v>
      </c>
      <c r="AY42">
        <f t="shared" si="17"/>
        <v>682.5833205805772</v>
      </c>
      <c r="AZ42">
        <f t="shared" si="17"/>
        <v>716.712486609606</v>
      </c>
    </row>
    <row r="43" spans="1:52" ht="12.75">
      <c r="A43" t="s">
        <v>54</v>
      </c>
      <c r="C43" s="2">
        <f>C35/100</f>
        <v>0.24583333333333332</v>
      </c>
      <c r="D43" s="2">
        <f aca="true" t="shared" si="18" ref="D43:AZ43">D35/100</f>
        <v>0.24260243055555553</v>
      </c>
      <c r="E43" s="2">
        <f t="shared" si="18"/>
        <v>0.24016342592592588</v>
      </c>
      <c r="F43" s="2">
        <f t="shared" si="18"/>
        <v>0.23838773678626538</v>
      </c>
      <c r="G43" s="2">
        <f t="shared" si="18"/>
        <v>0.2371606252572016</v>
      </c>
      <c r="H43" s="2">
        <f t="shared" si="18"/>
        <v>0.23637988802873688</v>
      </c>
      <c r="I43" s="2">
        <f t="shared" si="18"/>
        <v>0.23595466315882913</v>
      </c>
      <c r="J43" s="2">
        <f t="shared" si="18"/>
        <v>0.23580434373812265</v>
      </c>
      <c r="K43" s="2">
        <f t="shared" si="18"/>
        <v>0.23585758914368193</v>
      </c>
      <c r="L43" s="2">
        <f t="shared" si="18"/>
        <v>0.23605142539625779</v>
      </c>
      <c r="M43" s="2">
        <f t="shared" si="18"/>
        <v>0.23633042686039155</v>
      </c>
      <c r="N43" s="2">
        <f t="shared" si="18"/>
        <v>0.2366459721901564</v>
      </c>
      <c r="O43" s="2">
        <f t="shared" si="18"/>
        <v>0.23695556803070097</v>
      </c>
      <c r="P43" s="2">
        <f t="shared" si="18"/>
        <v>0.23722223454171396</v>
      </c>
      <c r="Q43" s="2">
        <f t="shared" si="18"/>
        <v>0.23741394731779725</v>
      </c>
      <c r="R43" s="2">
        <f t="shared" si="18"/>
        <v>0.237503130746479</v>
      </c>
      <c r="S43" s="2">
        <f t="shared" si="18"/>
        <v>0.2374661982708457</v>
      </c>
      <c r="T43" s="2">
        <f t="shared" si="18"/>
        <v>0.23728313541385315</v>
      </c>
      <c r="U43" s="2">
        <f t="shared" si="18"/>
        <v>0.23701003844499777</v>
      </c>
      <c r="V43" s="2">
        <f t="shared" si="18"/>
        <v>0.2366961330077654</v>
      </c>
      <c r="W43" s="2">
        <f t="shared" si="18"/>
        <v>0.2363844564686432</v>
      </c>
      <c r="X43" s="2">
        <f t="shared" si="18"/>
        <v>0.23611247791387158</v>
      </c>
      <c r="Y43" s="2">
        <f t="shared" si="18"/>
        <v>0.23591266126445018</v>
      </c>
      <c r="Z43" s="2">
        <f t="shared" si="18"/>
        <v>0.23581297651031047</v>
      </c>
      <c r="AA43" s="2">
        <f t="shared" si="18"/>
        <v>0.23583736363478752</v>
      </c>
      <c r="AB43" s="2">
        <f t="shared" si="18"/>
        <v>0.236006153407208</v>
      </c>
      <c r="AC43" s="2">
        <f t="shared" si="18"/>
        <v>0.23633644886149416</v>
      </c>
      <c r="AD43" s="2">
        <f t="shared" si="18"/>
        <v>0.23684247094934543</v>
      </c>
      <c r="AE43" s="2">
        <f t="shared" si="18"/>
        <v>0.237535871555227</v>
      </c>
      <c r="AF43" s="2">
        <f t="shared" si="18"/>
        <v>0.2384260167847021</v>
      </c>
      <c r="AG43" s="2">
        <f t="shared" si="18"/>
        <v>0.23952024318543372</v>
      </c>
      <c r="AH43" s="2">
        <f t="shared" si="18"/>
        <v>0.2408240893294649</v>
      </c>
      <c r="AI43" s="2">
        <f t="shared" si="18"/>
        <v>0.24234150497435258</v>
      </c>
      <c r="AJ43" s="2">
        <f t="shared" si="18"/>
        <v>0.24407503982771583</v>
      </c>
      <c r="AK43" s="2">
        <f t="shared" si="18"/>
        <v>0.24602601376323746</v>
      </c>
      <c r="AL43" s="2">
        <f t="shared" si="18"/>
        <v>0.24819467017474076</v>
      </c>
      <c r="AM43" s="2">
        <f t="shared" si="18"/>
        <v>0.25058031400736347</v>
      </c>
      <c r="AN43" s="2">
        <f t="shared" si="18"/>
        <v>0.2531814358699084</v>
      </c>
      <c r="AO43" s="2">
        <f t="shared" si="18"/>
        <v>0.2559958235090833</v>
      </c>
      <c r="AP43" s="2">
        <f t="shared" si="18"/>
        <v>0.2590206618135769</v>
      </c>
      <c r="AQ43" s="2">
        <f t="shared" si="18"/>
        <v>0.26225262241285024</v>
      </c>
      <c r="AR43" s="2">
        <f t="shared" si="18"/>
        <v>0.26568794384133054</v>
      </c>
      <c r="AS43" s="2">
        <f t="shared" si="18"/>
        <v>0.2693225031526266</v>
      </c>
      <c r="AT43" s="2">
        <f t="shared" si="18"/>
        <v>0.2731518797897443</v>
      </c>
      <c r="AU43" s="2">
        <f t="shared" si="18"/>
        <v>0.2771714124454437</v>
      </c>
      <c r="AV43" s="2">
        <f t="shared" si="18"/>
        <v>0.2813762495812593</v>
      </c>
      <c r="AW43" s="2">
        <f t="shared" si="18"/>
        <v>0.2857613942137767</v>
      </c>
      <c r="AX43" s="2">
        <f t="shared" si="18"/>
        <v>0.2903217435220366</v>
      </c>
      <c r="AY43" s="2">
        <f t="shared" si="18"/>
        <v>0.2950521237799711</v>
      </c>
      <c r="AZ43" s="2">
        <f t="shared" si="18"/>
        <v>0.29994732107217253</v>
      </c>
    </row>
    <row r="45" ht="12.75">
      <c r="A45" s="5" t="s">
        <v>14</v>
      </c>
    </row>
    <row r="46" spans="1:52" ht="12.75">
      <c r="A46" t="s">
        <v>41</v>
      </c>
      <c r="C46" s="3">
        <f>IF(C54="A",AffectionShift/4,IF(C54="B",-AffectionShift/4,0))</f>
        <v>0.0125</v>
      </c>
      <c r="D46" s="3">
        <f aca="true" t="shared" si="19" ref="D46:AZ46">IF(D54="A",AffectionShift/4,IF(D54="B",-AffectionShift/4,0))</f>
        <v>0.0125</v>
      </c>
      <c r="E46" s="3">
        <f t="shared" si="19"/>
        <v>0.0125</v>
      </c>
      <c r="F46" s="3">
        <f t="shared" si="19"/>
        <v>0.0125</v>
      </c>
      <c r="G46" s="3">
        <f t="shared" si="19"/>
        <v>0.0125</v>
      </c>
      <c r="H46" s="3">
        <f t="shared" si="19"/>
        <v>0.0125</v>
      </c>
      <c r="I46" s="3">
        <f t="shared" si="19"/>
        <v>0.0125</v>
      </c>
      <c r="J46" s="3">
        <f t="shared" si="19"/>
        <v>0.0125</v>
      </c>
      <c r="K46" s="3">
        <f t="shared" si="19"/>
        <v>0.0125</v>
      </c>
      <c r="L46" s="3">
        <f t="shared" si="19"/>
        <v>0.0125</v>
      </c>
      <c r="M46" s="3">
        <f t="shared" si="19"/>
        <v>0.0125</v>
      </c>
      <c r="N46" s="3">
        <f t="shared" si="19"/>
        <v>0.0125</v>
      </c>
      <c r="O46" s="3">
        <f t="shared" si="19"/>
        <v>0.0125</v>
      </c>
      <c r="P46" s="3">
        <f t="shared" si="19"/>
        <v>0.0125</v>
      </c>
      <c r="Q46" s="3">
        <f t="shared" si="19"/>
        <v>0.0125</v>
      </c>
      <c r="R46" s="3">
        <f t="shared" si="19"/>
        <v>0.0125</v>
      </c>
      <c r="S46" s="3">
        <f t="shared" si="19"/>
        <v>0.0125</v>
      </c>
      <c r="T46" s="3">
        <f t="shared" si="19"/>
        <v>-0.0125</v>
      </c>
      <c r="U46" s="3">
        <f t="shared" si="19"/>
        <v>-0.0125</v>
      </c>
      <c r="V46" s="3">
        <f t="shared" si="19"/>
        <v>-0.0125</v>
      </c>
      <c r="W46" s="3">
        <f t="shared" si="19"/>
        <v>-0.0125</v>
      </c>
      <c r="X46" s="3">
        <f t="shared" si="19"/>
        <v>-0.0125</v>
      </c>
      <c r="Y46" s="3">
        <f t="shared" si="19"/>
        <v>-0.0125</v>
      </c>
      <c r="Z46" s="3">
        <f t="shared" si="19"/>
        <v>-0.0125</v>
      </c>
      <c r="AA46" s="3">
        <f t="shared" si="19"/>
        <v>-0.0125</v>
      </c>
      <c r="AB46" s="3">
        <f t="shared" si="19"/>
        <v>-0.0125</v>
      </c>
      <c r="AC46" s="3">
        <f t="shared" si="19"/>
        <v>-0.0125</v>
      </c>
      <c r="AD46" s="3">
        <f t="shared" si="19"/>
        <v>-0.0125</v>
      </c>
      <c r="AE46" s="3">
        <f t="shared" si="19"/>
        <v>-0.0125</v>
      </c>
      <c r="AF46" s="3">
        <f t="shared" si="19"/>
        <v>-0.0125</v>
      </c>
      <c r="AG46" s="3">
        <f t="shared" si="19"/>
        <v>-0.0125</v>
      </c>
      <c r="AH46" s="3">
        <f t="shared" si="19"/>
        <v>-0.0125</v>
      </c>
      <c r="AI46" s="3">
        <f t="shared" si="19"/>
        <v>-0.0125</v>
      </c>
      <c r="AJ46" s="3">
        <f t="shared" si="19"/>
        <v>-0.0125</v>
      </c>
      <c r="AK46" s="3">
        <f t="shared" si="19"/>
        <v>-0.0125</v>
      </c>
      <c r="AL46" s="3">
        <f t="shared" si="19"/>
        <v>-0.0125</v>
      </c>
      <c r="AM46" s="3">
        <f t="shared" si="19"/>
        <v>-0.0125</v>
      </c>
      <c r="AN46" s="3">
        <f t="shared" si="19"/>
        <v>-0.0125</v>
      </c>
      <c r="AO46" s="3">
        <f t="shared" si="19"/>
        <v>-0.0125</v>
      </c>
      <c r="AP46" s="3">
        <f t="shared" si="19"/>
        <v>-0.0125</v>
      </c>
      <c r="AQ46" s="3">
        <f t="shared" si="19"/>
        <v>-0.0125</v>
      </c>
      <c r="AR46" s="3">
        <f t="shared" si="19"/>
        <v>-0.0125</v>
      </c>
      <c r="AS46" s="3">
        <f t="shared" si="19"/>
        <v>-0.0125</v>
      </c>
      <c r="AT46" s="3">
        <f t="shared" si="19"/>
        <v>-0.0125</v>
      </c>
      <c r="AU46" s="3">
        <f t="shared" si="19"/>
        <v>-0.0125</v>
      </c>
      <c r="AV46" s="3">
        <f t="shared" si="19"/>
        <v>-0.0125</v>
      </c>
      <c r="AW46" s="3">
        <f t="shared" si="19"/>
        <v>-0.0125</v>
      </c>
      <c r="AX46" s="3">
        <f t="shared" si="19"/>
        <v>-0.0125</v>
      </c>
      <c r="AY46" s="3">
        <f t="shared" si="19"/>
        <v>-0.0125</v>
      </c>
      <c r="AZ46" s="3">
        <f t="shared" si="19"/>
        <v>-0.0125</v>
      </c>
    </row>
    <row r="47" spans="3:5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ht="12.75">
      <c r="A48" s="5" t="s">
        <v>9</v>
      </c>
    </row>
    <row r="49" spans="1:52" ht="12.75">
      <c r="A49" t="s">
        <v>13</v>
      </c>
      <c r="C49" t="str">
        <f aca="true" t="shared" si="20" ref="C49:AH49">IF(C57&gt;C58,"A","B")</f>
        <v>A</v>
      </c>
      <c r="D49" t="str">
        <f t="shared" si="20"/>
        <v>A</v>
      </c>
      <c r="E49" t="str">
        <f t="shared" si="20"/>
        <v>A</v>
      </c>
      <c r="F49" t="str">
        <f t="shared" si="20"/>
        <v>A</v>
      </c>
      <c r="G49" t="str">
        <f t="shared" si="20"/>
        <v>A</v>
      </c>
      <c r="H49" t="str">
        <f t="shared" si="20"/>
        <v>A</v>
      </c>
      <c r="I49" t="str">
        <f t="shared" si="20"/>
        <v>A</v>
      </c>
      <c r="J49" t="str">
        <f t="shared" si="20"/>
        <v>A</v>
      </c>
      <c r="K49" t="str">
        <f t="shared" si="20"/>
        <v>A</v>
      </c>
      <c r="L49" t="str">
        <f t="shared" si="20"/>
        <v>A</v>
      </c>
      <c r="M49" t="str">
        <f t="shared" si="20"/>
        <v>A</v>
      </c>
      <c r="N49" t="str">
        <f t="shared" si="20"/>
        <v>A</v>
      </c>
      <c r="O49" t="str">
        <f t="shared" si="20"/>
        <v>A</v>
      </c>
      <c r="P49" t="str">
        <f t="shared" si="20"/>
        <v>A</v>
      </c>
      <c r="Q49" t="str">
        <f t="shared" si="20"/>
        <v>A</v>
      </c>
      <c r="R49" t="str">
        <f t="shared" si="20"/>
        <v>A</v>
      </c>
      <c r="S49" t="str">
        <f t="shared" si="20"/>
        <v>A</v>
      </c>
      <c r="T49" t="str">
        <f t="shared" si="20"/>
        <v>A</v>
      </c>
      <c r="U49" t="str">
        <f t="shared" si="20"/>
        <v>A</v>
      </c>
      <c r="V49" t="str">
        <f t="shared" si="20"/>
        <v>A</v>
      </c>
      <c r="W49" t="str">
        <f t="shared" si="20"/>
        <v>A</v>
      </c>
      <c r="X49" t="str">
        <f t="shared" si="20"/>
        <v>A</v>
      </c>
      <c r="Y49" t="str">
        <f t="shared" si="20"/>
        <v>A</v>
      </c>
      <c r="Z49" t="str">
        <f t="shared" si="20"/>
        <v>A</v>
      </c>
      <c r="AA49" t="str">
        <f t="shared" si="20"/>
        <v>A</v>
      </c>
      <c r="AB49" t="str">
        <f t="shared" si="20"/>
        <v>A</v>
      </c>
      <c r="AC49" t="str">
        <f t="shared" si="20"/>
        <v>A</v>
      </c>
      <c r="AD49" t="str">
        <f t="shared" si="20"/>
        <v>A</v>
      </c>
      <c r="AE49" t="str">
        <f t="shared" si="20"/>
        <v>A</v>
      </c>
      <c r="AF49" t="str">
        <f t="shared" si="20"/>
        <v>A</v>
      </c>
      <c r="AG49" t="str">
        <f t="shared" si="20"/>
        <v>A</v>
      </c>
      <c r="AH49" t="str">
        <f t="shared" si="20"/>
        <v>A</v>
      </c>
      <c r="AI49" t="str">
        <f aca="true" t="shared" si="21" ref="AI49:AZ49">IF(AI57&gt;AI58,"A","B")</f>
        <v>A</v>
      </c>
      <c r="AJ49" t="str">
        <f t="shared" si="21"/>
        <v>A</v>
      </c>
      <c r="AK49" t="str">
        <f t="shared" si="21"/>
        <v>A</v>
      </c>
      <c r="AL49" t="str">
        <f t="shared" si="21"/>
        <v>B</v>
      </c>
      <c r="AM49" t="str">
        <f t="shared" si="21"/>
        <v>B</v>
      </c>
      <c r="AN49" t="str">
        <f t="shared" si="21"/>
        <v>B</v>
      </c>
      <c r="AO49" t="str">
        <f t="shared" si="21"/>
        <v>B</v>
      </c>
      <c r="AP49" t="str">
        <f t="shared" si="21"/>
        <v>B</v>
      </c>
      <c r="AQ49" t="str">
        <f t="shared" si="21"/>
        <v>B</v>
      </c>
      <c r="AR49" t="str">
        <f t="shared" si="21"/>
        <v>B</v>
      </c>
      <c r="AS49" t="str">
        <f t="shared" si="21"/>
        <v>B</v>
      </c>
      <c r="AT49" t="str">
        <f t="shared" si="21"/>
        <v>B</v>
      </c>
      <c r="AU49" t="str">
        <f t="shared" si="21"/>
        <v>B</v>
      </c>
      <c r="AV49" t="str">
        <f t="shared" si="21"/>
        <v>B</v>
      </c>
      <c r="AW49" t="str">
        <f t="shared" si="21"/>
        <v>B</v>
      </c>
      <c r="AX49" t="str">
        <f t="shared" si="21"/>
        <v>B</v>
      </c>
      <c r="AY49" t="str">
        <f t="shared" si="21"/>
        <v>B</v>
      </c>
      <c r="AZ49" t="str">
        <f t="shared" si="21"/>
        <v>B</v>
      </c>
    </row>
    <row r="50" spans="1:52" ht="12.75">
      <c r="A50" t="s">
        <v>15</v>
      </c>
      <c r="C50" t="str">
        <f aca="true" t="shared" si="22" ref="C50:AH50">IF(C38&gt;C42,"A","B")</f>
        <v>A</v>
      </c>
      <c r="D50" t="str">
        <f t="shared" si="22"/>
        <v>A</v>
      </c>
      <c r="E50" t="str">
        <f t="shared" si="22"/>
        <v>A</v>
      </c>
      <c r="F50" t="str">
        <f t="shared" si="22"/>
        <v>A</v>
      </c>
      <c r="G50" t="str">
        <f t="shared" si="22"/>
        <v>A</v>
      </c>
      <c r="H50" t="str">
        <f t="shared" si="22"/>
        <v>A</v>
      </c>
      <c r="I50" t="str">
        <f t="shared" si="22"/>
        <v>A</v>
      </c>
      <c r="J50" t="str">
        <f t="shared" si="22"/>
        <v>A</v>
      </c>
      <c r="K50" t="str">
        <f t="shared" si="22"/>
        <v>A</v>
      </c>
      <c r="L50" t="str">
        <f t="shared" si="22"/>
        <v>A</v>
      </c>
      <c r="M50" t="str">
        <f t="shared" si="22"/>
        <v>A</v>
      </c>
      <c r="N50" t="str">
        <f t="shared" si="22"/>
        <v>A</v>
      </c>
      <c r="O50" t="str">
        <f t="shared" si="22"/>
        <v>A</v>
      </c>
      <c r="P50" t="str">
        <f t="shared" si="22"/>
        <v>A</v>
      </c>
      <c r="Q50" t="str">
        <f t="shared" si="22"/>
        <v>A</v>
      </c>
      <c r="R50" t="str">
        <f t="shared" si="22"/>
        <v>A</v>
      </c>
      <c r="S50" t="str">
        <f t="shared" si="22"/>
        <v>A</v>
      </c>
      <c r="T50" t="str">
        <f t="shared" si="22"/>
        <v>A</v>
      </c>
      <c r="U50" t="str">
        <f t="shared" si="22"/>
        <v>A</v>
      </c>
      <c r="V50" t="str">
        <f t="shared" si="22"/>
        <v>A</v>
      </c>
      <c r="W50" t="str">
        <f t="shared" si="22"/>
        <v>A</v>
      </c>
      <c r="X50" t="str">
        <f t="shared" si="22"/>
        <v>A</v>
      </c>
      <c r="Y50" t="str">
        <f t="shared" si="22"/>
        <v>A</v>
      </c>
      <c r="Z50" t="str">
        <f t="shared" si="22"/>
        <v>A</v>
      </c>
      <c r="AA50" t="str">
        <f t="shared" si="22"/>
        <v>A</v>
      </c>
      <c r="AB50" t="str">
        <f t="shared" si="22"/>
        <v>A</v>
      </c>
      <c r="AC50" t="str">
        <f t="shared" si="22"/>
        <v>A</v>
      </c>
      <c r="AD50" t="str">
        <f t="shared" si="22"/>
        <v>A</v>
      </c>
      <c r="AE50" t="str">
        <f t="shared" si="22"/>
        <v>B</v>
      </c>
      <c r="AF50" t="str">
        <f t="shared" si="22"/>
        <v>B</v>
      </c>
      <c r="AG50" t="str">
        <f t="shared" si="22"/>
        <v>B</v>
      </c>
      <c r="AH50" t="str">
        <f t="shared" si="22"/>
        <v>B</v>
      </c>
      <c r="AI50" t="str">
        <f aca="true" t="shared" si="23" ref="AI50:AZ50">IF(AI38&gt;AI42,"A","B")</f>
        <v>B</v>
      </c>
      <c r="AJ50" t="str">
        <f t="shared" si="23"/>
        <v>B</v>
      </c>
      <c r="AK50" t="str">
        <f t="shared" si="23"/>
        <v>B</v>
      </c>
      <c r="AL50" t="str">
        <f t="shared" si="23"/>
        <v>B</v>
      </c>
      <c r="AM50" t="str">
        <f t="shared" si="23"/>
        <v>B</v>
      </c>
      <c r="AN50" t="str">
        <f t="shared" si="23"/>
        <v>B</v>
      </c>
      <c r="AO50" t="str">
        <f t="shared" si="23"/>
        <v>B</v>
      </c>
      <c r="AP50" t="str">
        <f t="shared" si="23"/>
        <v>B</v>
      </c>
      <c r="AQ50" t="str">
        <f t="shared" si="23"/>
        <v>B</v>
      </c>
      <c r="AR50" t="str">
        <f t="shared" si="23"/>
        <v>B</v>
      </c>
      <c r="AS50" t="str">
        <f t="shared" si="23"/>
        <v>B</v>
      </c>
      <c r="AT50" t="str">
        <f t="shared" si="23"/>
        <v>B</v>
      </c>
      <c r="AU50" t="str">
        <f t="shared" si="23"/>
        <v>B</v>
      </c>
      <c r="AV50" t="str">
        <f t="shared" si="23"/>
        <v>B</v>
      </c>
      <c r="AW50" t="str">
        <f t="shared" si="23"/>
        <v>B</v>
      </c>
      <c r="AX50" t="str">
        <f t="shared" si="23"/>
        <v>B</v>
      </c>
      <c r="AY50" t="str">
        <f t="shared" si="23"/>
        <v>B</v>
      </c>
      <c r="AZ50" t="str">
        <f t="shared" si="23"/>
        <v>B</v>
      </c>
    </row>
    <row r="51" spans="1:52" ht="12.75">
      <c r="A51" t="s">
        <v>17</v>
      </c>
      <c r="C51" t="str">
        <f>IF(AGroupAAGR&gt;BGroupAAGR,"A","B")</f>
        <v>B</v>
      </c>
      <c r="D51" t="str">
        <f aca="true" t="shared" si="24" ref="D51:AZ51">IF(AGroupAAGR&gt;BGroupAAGR,"A","B")</f>
        <v>B</v>
      </c>
      <c r="E51" t="str">
        <f t="shared" si="24"/>
        <v>B</v>
      </c>
      <c r="F51" t="str">
        <f t="shared" si="24"/>
        <v>B</v>
      </c>
      <c r="G51" t="str">
        <f t="shared" si="24"/>
        <v>B</v>
      </c>
      <c r="H51" t="str">
        <f t="shared" si="24"/>
        <v>B</v>
      </c>
      <c r="I51" t="str">
        <f t="shared" si="24"/>
        <v>B</v>
      </c>
      <c r="J51" t="str">
        <f t="shared" si="24"/>
        <v>B</v>
      </c>
      <c r="K51" t="str">
        <f t="shared" si="24"/>
        <v>B</v>
      </c>
      <c r="L51" t="str">
        <f t="shared" si="24"/>
        <v>B</v>
      </c>
      <c r="M51" t="str">
        <f t="shared" si="24"/>
        <v>B</v>
      </c>
      <c r="N51" t="str">
        <f t="shared" si="24"/>
        <v>B</v>
      </c>
      <c r="O51" t="str">
        <f t="shared" si="24"/>
        <v>B</v>
      </c>
      <c r="P51" t="str">
        <f t="shared" si="24"/>
        <v>B</v>
      </c>
      <c r="Q51" t="str">
        <f t="shared" si="24"/>
        <v>B</v>
      </c>
      <c r="R51" t="str">
        <f t="shared" si="24"/>
        <v>B</v>
      </c>
      <c r="S51" t="str">
        <f t="shared" si="24"/>
        <v>B</v>
      </c>
      <c r="T51" t="str">
        <f t="shared" si="24"/>
        <v>B</v>
      </c>
      <c r="U51" t="str">
        <f t="shared" si="24"/>
        <v>B</v>
      </c>
      <c r="V51" t="str">
        <f t="shared" si="24"/>
        <v>B</v>
      </c>
      <c r="W51" t="str">
        <f t="shared" si="24"/>
        <v>B</v>
      </c>
      <c r="X51" t="str">
        <f t="shared" si="24"/>
        <v>B</v>
      </c>
      <c r="Y51" t="str">
        <f t="shared" si="24"/>
        <v>B</v>
      </c>
      <c r="Z51" t="str">
        <f t="shared" si="24"/>
        <v>B</v>
      </c>
      <c r="AA51" t="str">
        <f t="shared" si="24"/>
        <v>B</v>
      </c>
      <c r="AB51" t="str">
        <f t="shared" si="24"/>
        <v>B</v>
      </c>
      <c r="AC51" t="str">
        <f t="shared" si="24"/>
        <v>B</v>
      </c>
      <c r="AD51" t="str">
        <f t="shared" si="24"/>
        <v>B</v>
      </c>
      <c r="AE51" t="str">
        <f t="shared" si="24"/>
        <v>B</v>
      </c>
      <c r="AF51" t="str">
        <f t="shared" si="24"/>
        <v>B</v>
      </c>
      <c r="AG51" t="str">
        <f t="shared" si="24"/>
        <v>B</v>
      </c>
      <c r="AH51" t="str">
        <f t="shared" si="24"/>
        <v>B</v>
      </c>
      <c r="AI51" t="str">
        <f t="shared" si="24"/>
        <v>B</v>
      </c>
      <c r="AJ51" t="str">
        <f t="shared" si="24"/>
        <v>B</v>
      </c>
      <c r="AK51" t="str">
        <f t="shared" si="24"/>
        <v>B</v>
      </c>
      <c r="AL51" t="str">
        <f t="shared" si="24"/>
        <v>B</v>
      </c>
      <c r="AM51" t="str">
        <f t="shared" si="24"/>
        <v>B</v>
      </c>
      <c r="AN51" t="str">
        <f t="shared" si="24"/>
        <v>B</v>
      </c>
      <c r="AO51" t="str">
        <f t="shared" si="24"/>
        <v>B</v>
      </c>
      <c r="AP51" t="str">
        <f t="shared" si="24"/>
        <v>B</v>
      </c>
      <c r="AQ51" t="str">
        <f t="shared" si="24"/>
        <v>B</v>
      </c>
      <c r="AR51" t="str">
        <f t="shared" si="24"/>
        <v>B</v>
      </c>
      <c r="AS51" t="str">
        <f t="shared" si="24"/>
        <v>B</v>
      </c>
      <c r="AT51" t="str">
        <f t="shared" si="24"/>
        <v>B</v>
      </c>
      <c r="AU51" t="str">
        <f t="shared" si="24"/>
        <v>B</v>
      </c>
      <c r="AV51" t="str">
        <f t="shared" si="24"/>
        <v>B</v>
      </c>
      <c r="AW51" t="str">
        <f t="shared" si="24"/>
        <v>B</v>
      </c>
      <c r="AX51" t="str">
        <f t="shared" si="24"/>
        <v>B</v>
      </c>
      <c r="AY51" t="str">
        <f t="shared" si="24"/>
        <v>B</v>
      </c>
      <c r="AZ51" t="str">
        <f t="shared" si="24"/>
        <v>B</v>
      </c>
    </row>
    <row r="52" ht="12.75">
      <c r="A52" t="s">
        <v>18</v>
      </c>
    </row>
    <row r="53" spans="1:52" ht="12.75">
      <c r="A53" t="s">
        <v>20</v>
      </c>
      <c r="C53" t="str">
        <f>IF(C38*(1+AGroupAAGR)^3&gt;C42*(1+BGroupAAGR)^3,"A","B")</f>
        <v>A</v>
      </c>
      <c r="D53" t="str">
        <f aca="true" t="shared" si="25" ref="D53:AZ53">IF(D38*(1+AGroupAAGR)^3&gt;D42*(1+BGroupAAGR)^3,"A","B")</f>
        <v>A</v>
      </c>
      <c r="E53" t="str">
        <f t="shared" si="25"/>
        <v>A</v>
      </c>
      <c r="F53" t="str">
        <f t="shared" si="25"/>
        <v>A</v>
      </c>
      <c r="G53" t="str">
        <f t="shared" si="25"/>
        <v>A</v>
      </c>
      <c r="H53" t="str">
        <f t="shared" si="25"/>
        <v>A</v>
      </c>
      <c r="I53" t="str">
        <f t="shared" si="25"/>
        <v>A</v>
      </c>
      <c r="J53" t="str">
        <f t="shared" si="25"/>
        <v>A</v>
      </c>
      <c r="K53" t="str">
        <f t="shared" si="25"/>
        <v>A</v>
      </c>
      <c r="L53" t="str">
        <f t="shared" si="25"/>
        <v>A</v>
      </c>
      <c r="M53" t="str">
        <f t="shared" si="25"/>
        <v>A</v>
      </c>
      <c r="N53" t="str">
        <f t="shared" si="25"/>
        <v>A</v>
      </c>
      <c r="O53" t="str">
        <f t="shared" si="25"/>
        <v>A</v>
      </c>
      <c r="P53" t="str">
        <f t="shared" si="25"/>
        <v>A</v>
      </c>
      <c r="Q53" t="str">
        <f t="shared" si="25"/>
        <v>A</v>
      </c>
      <c r="R53" t="str">
        <f t="shared" si="25"/>
        <v>A</v>
      </c>
      <c r="S53" t="str">
        <f t="shared" si="25"/>
        <v>A</v>
      </c>
      <c r="T53" t="str">
        <f t="shared" si="25"/>
        <v>B</v>
      </c>
      <c r="U53" t="str">
        <f t="shared" si="25"/>
        <v>B</v>
      </c>
      <c r="V53" t="str">
        <f t="shared" si="25"/>
        <v>B</v>
      </c>
      <c r="W53" t="str">
        <f t="shared" si="25"/>
        <v>B</v>
      </c>
      <c r="X53" t="str">
        <f t="shared" si="25"/>
        <v>B</v>
      </c>
      <c r="Y53" t="str">
        <f t="shared" si="25"/>
        <v>B</v>
      </c>
      <c r="Z53" t="str">
        <f t="shared" si="25"/>
        <v>B</v>
      </c>
      <c r="AA53" t="str">
        <f t="shared" si="25"/>
        <v>B</v>
      </c>
      <c r="AB53" t="str">
        <f t="shared" si="25"/>
        <v>B</v>
      </c>
      <c r="AC53" t="str">
        <f t="shared" si="25"/>
        <v>B</v>
      </c>
      <c r="AD53" t="str">
        <f t="shared" si="25"/>
        <v>B</v>
      </c>
      <c r="AE53" t="str">
        <f t="shared" si="25"/>
        <v>B</v>
      </c>
      <c r="AF53" t="str">
        <f t="shared" si="25"/>
        <v>B</v>
      </c>
      <c r="AG53" t="str">
        <f t="shared" si="25"/>
        <v>B</v>
      </c>
      <c r="AH53" t="str">
        <f t="shared" si="25"/>
        <v>B</v>
      </c>
      <c r="AI53" t="str">
        <f t="shared" si="25"/>
        <v>B</v>
      </c>
      <c r="AJ53" t="str">
        <f t="shared" si="25"/>
        <v>B</v>
      </c>
      <c r="AK53" t="str">
        <f t="shared" si="25"/>
        <v>B</v>
      </c>
      <c r="AL53" t="str">
        <f t="shared" si="25"/>
        <v>B</v>
      </c>
      <c r="AM53" t="str">
        <f t="shared" si="25"/>
        <v>B</v>
      </c>
      <c r="AN53" t="str">
        <f t="shared" si="25"/>
        <v>B</v>
      </c>
      <c r="AO53" t="str">
        <f t="shared" si="25"/>
        <v>B</v>
      </c>
      <c r="AP53" t="str">
        <f t="shared" si="25"/>
        <v>B</v>
      </c>
      <c r="AQ53" t="str">
        <f t="shared" si="25"/>
        <v>B</v>
      </c>
      <c r="AR53" t="str">
        <f t="shared" si="25"/>
        <v>B</v>
      </c>
      <c r="AS53" t="str">
        <f t="shared" si="25"/>
        <v>B</v>
      </c>
      <c r="AT53" t="str">
        <f t="shared" si="25"/>
        <v>B</v>
      </c>
      <c r="AU53" t="str">
        <f t="shared" si="25"/>
        <v>B</v>
      </c>
      <c r="AV53" t="str">
        <f t="shared" si="25"/>
        <v>B</v>
      </c>
      <c r="AW53" t="str">
        <f t="shared" si="25"/>
        <v>B</v>
      </c>
      <c r="AX53" t="str">
        <f t="shared" si="25"/>
        <v>B</v>
      </c>
      <c r="AY53" t="str">
        <f t="shared" si="25"/>
        <v>B</v>
      </c>
      <c r="AZ53" t="str">
        <f t="shared" si="25"/>
        <v>B</v>
      </c>
    </row>
    <row r="54" spans="1:52" ht="12.75">
      <c r="A54" s="8" t="s">
        <v>16</v>
      </c>
      <c r="B54">
        <f>Control1!B2</f>
        <v>5</v>
      </c>
      <c r="C54" t="str">
        <f aca="true" t="shared" si="26" ref="C54:AH54">IF(Policy=1,C49,IF(Policy=2,C50,IF(Policy=3,C51,IF(Policy=4,"0",C53))))</f>
        <v>A</v>
      </c>
      <c r="D54" t="str">
        <f t="shared" si="26"/>
        <v>A</v>
      </c>
      <c r="E54" t="str">
        <f t="shared" si="26"/>
        <v>A</v>
      </c>
      <c r="F54" t="str">
        <f t="shared" si="26"/>
        <v>A</v>
      </c>
      <c r="G54" t="str">
        <f t="shared" si="26"/>
        <v>A</v>
      </c>
      <c r="H54" t="str">
        <f t="shared" si="26"/>
        <v>A</v>
      </c>
      <c r="I54" t="str">
        <f t="shared" si="26"/>
        <v>A</v>
      </c>
      <c r="J54" t="str">
        <f t="shared" si="26"/>
        <v>A</v>
      </c>
      <c r="K54" t="str">
        <f t="shared" si="26"/>
        <v>A</v>
      </c>
      <c r="L54" t="str">
        <f t="shared" si="26"/>
        <v>A</v>
      </c>
      <c r="M54" t="str">
        <f t="shared" si="26"/>
        <v>A</v>
      </c>
      <c r="N54" t="str">
        <f t="shared" si="26"/>
        <v>A</v>
      </c>
      <c r="O54" t="str">
        <f t="shared" si="26"/>
        <v>A</v>
      </c>
      <c r="P54" t="str">
        <f t="shared" si="26"/>
        <v>A</v>
      </c>
      <c r="Q54" t="str">
        <f t="shared" si="26"/>
        <v>A</v>
      </c>
      <c r="R54" t="str">
        <f t="shared" si="26"/>
        <v>A</v>
      </c>
      <c r="S54" t="str">
        <f t="shared" si="26"/>
        <v>A</v>
      </c>
      <c r="T54" t="str">
        <f t="shared" si="26"/>
        <v>B</v>
      </c>
      <c r="U54" t="str">
        <f t="shared" si="26"/>
        <v>B</v>
      </c>
      <c r="V54" t="str">
        <f t="shared" si="26"/>
        <v>B</v>
      </c>
      <c r="W54" t="str">
        <f t="shared" si="26"/>
        <v>B</v>
      </c>
      <c r="X54" t="str">
        <f t="shared" si="26"/>
        <v>B</v>
      </c>
      <c r="Y54" t="str">
        <f t="shared" si="26"/>
        <v>B</v>
      </c>
      <c r="Z54" t="str">
        <f t="shared" si="26"/>
        <v>B</v>
      </c>
      <c r="AA54" t="str">
        <f t="shared" si="26"/>
        <v>B</v>
      </c>
      <c r="AB54" t="str">
        <f t="shared" si="26"/>
        <v>B</v>
      </c>
      <c r="AC54" t="str">
        <f t="shared" si="26"/>
        <v>B</v>
      </c>
      <c r="AD54" t="str">
        <f t="shared" si="26"/>
        <v>B</v>
      </c>
      <c r="AE54" t="str">
        <f t="shared" si="26"/>
        <v>B</v>
      </c>
      <c r="AF54" t="str">
        <f t="shared" si="26"/>
        <v>B</v>
      </c>
      <c r="AG54" t="str">
        <f t="shared" si="26"/>
        <v>B</v>
      </c>
      <c r="AH54" t="str">
        <f t="shared" si="26"/>
        <v>B</v>
      </c>
      <c r="AI54" t="str">
        <f aca="true" t="shared" si="27" ref="AI54:AZ54">IF(Policy=1,AI49,IF(Policy=2,AI50,IF(Policy=3,AI51,IF(Policy=4,"0",AI53))))</f>
        <v>B</v>
      </c>
      <c r="AJ54" t="str">
        <f t="shared" si="27"/>
        <v>B</v>
      </c>
      <c r="AK54" t="str">
        <f t="shared" si="27"/>
        <v>B</v>
      </c>
      <c r="AL54" t="str">
        <f t="shared" si="27"/>
        <v>B</v>
      </c>
      <c r="AM54" t="str">
        <f t="shared" si="27"/>
        <v>B</v>
      </c>
      <c r="AN54" t="str">
        <f t="shared" si="27"/>
        <v>B</v>
      </c>
      <c r="AO54" t="str">
        <f t="shared" si="27"/>
        <v>B</v>
      </c>
      <c r="AP54" t="str">
        <f t="shared" si="27"/>
        <v>B</v>
      </c>
      <c r="AQ54" t="str">
        <f t="shared" si="27"/>
        <v>B</v>
      </c>
      <c r="AR54" t="str">
        <f t="shared" si="27"/>
        <v>B</v>
      </c>
      <c r="AS54" t="str">
        <f t="shared" si="27"/>
        <v>B</v>
      </c>
      <c r="AT54" t="str">
        <f t="shared" si="27"/>
        <v>B</v>
      </c>
      <c r="AU54" t="str">
        <f t="shared" si="27"/>
        <v>B</v>
      </c>
      <c r="AV54" t="str">
        <f t="shared" si="27"/>
        <v>B</v>
      </c>
      <c r="AW54" t="str">
        <f t="shared" si="27"/>
        <v>B</v>
      </c>
      <c r="AX54" t="str">
        <f t="shared" si="27"/>
        <v>B</v>
      </c>
      <c r="AY54" t="str">
        <f t="shared" si="27"/>
        <v>B</v>
      </c>
      <c r="AZ54" t="str">
        <f t="shared" si="27"/>
        <v>B</v>
      </c>
    </row>
    <row r="56" ht="12.75">
      <c r="A56" s="5" t="s">
        <v>11</v>
      </c>
    </row>
    <row r="57" spans="1:52" ht="12.75">
      <c r="A57" t="s">
        <v>42</v>
      </c>
      <c r="C57" s="4">
        <f>C38*C39</f>
        <v>61.45833333333333</v>
      </c>
      <c r="D57" s="4">
        <f aca="true" t="shared" si="28" ref="D57:AH57">D38*D39</f>
        <v>60.66883680555555</v>
      </c>
      <c r="E57" s="4">
        <f t="shared" si="28"/>
        <v>60.111342592592585</v>
      </c>
      <c r="F57" s="4">
        <f t="shared" si="28"/>
        <v>59.76732120466821</v>
      </c>
      <c r="G57" s="4">
        <f t="shared" si="28"/>
        <v>59.61974707433127</v>
      </c>
      <c r="H57" s="4">
        <f t="shared" si="28"/>
        <v>59.65297523968648</v>
      </c>
      <c r="I57" s="4">
        <f t="shared" si="28"/>
        <v>59.852628203517945</v>
      </c>
      <c r="J57" s="4">
        <f t="shared" si="28"/>
        <v>60.20549212533985</v>
      </c>
      <c r="K57" s="4">
        <f t="shared" si="28"/>
        <v>60.69942157340418</v>
      </c>
      <c r="L57" s="4">
        <f t="shared" si="28"/>
        <v>61.323252127871015</v>
      </c>
      <c r="M57" s="4">
        <f t="shared" si="28"/>
        <v>62.06672018518642</v>
      </c>
      <c r="N57" s="4">
        <f t="shared" si="28"/>
        <v>62.92038936766031</v>
      </c>
      <c r="O57" s="4">
        <f t="shared" si="28"/>
        <v>63.8755829916994</v>
      </c>
      <c r="P57" s="4">
        <f t="shared" si="28"/>
        <v>64.92432209350136</v>
      </c>
      <c r="Q57" s="4">
        <f t="shared" si="28"/>
        <v>66.05926855259766</v>
      </c>
      <c r="R57" s="4">
        <f t="shared" si="28"/>
        <v>67.27367289175817</v>
      </c>
      <c r="S57" s="4">
        <f t="shared" si="28"/>
        <v>68.56132636672814</v>
      </c>
      <c r="T57" s="4">
        <f t="shared" si="28"/>
        <v>69.91651699131978</v>
      </c>
      <c r="U57" s="4">
        <f t="shared" si="28"/>
        <v>71.31576000610453</v>
      </c>
      <c r="V57" s="4">
        <f t="shared" si="28"/>
        <v>72.73842054812079</v>
      </c>
      <c r="W57" s="4">
        <f t="shared" si="28"/>
        <v>74.16643151784277</v>
      </c>
      <c r="X57" s="4">
        <f t="shared" si="28"/>
        <v>75.584037189318</v>
      </c>
      <c r="Y57" s="4">
        <f t="shared" si="28"/>
        <v>76.97756030660551</v>
      </c>
      <c r="Z57" s="4">
        <f t="shared" si="28"/>
        <v>78.3351906032992</v>
      </c>
      <c r="AA57" s="4">
        <f t="shared" si="28"/>
        <v>79.64679285915619</v>
      </c>
      <c r="AB57" s="4">
        <f t="shared" si="28"/>
        <v>80.90373277005186</v>
      </c>
      <c r="AC57" s="4">
        <f t="shared" si="28"/>
        <v>82.09871905591496</v>
      </c>
      <c r="AD57" s="4">
        <f t="shared" si="28"/>
        <v>83.22566036712108</v>
      </c>
      <c r="AE57" s="4">
        <f t="shared" si="28"/>
        <v>84.27953567410006</v>
      </c>
      <c r="AF57" s="4">
        <f t="shared" si="28"/>
        <v>85.25627693861885</v>
      </c>
      <c r="AG57" s="4">
        <f t="shared" si="28"/>
        <v>86.15266296922637</v>
      </c>
      <c r="AH57" s="4">
        <f t="shared" si="28"/>
        <v>86.96622345850865</v>
      </c>
      <c r="AI57" s="4">
        <f aca="true" t="shared" si="29" ref="AI57:AZ57">AI38*AI39</f>
        <v>87.69515228684821</v>
      </c>
      <c r="AJ57" s="4">
        <f t="shared" si="29"/>
        <v>88.33822925699869</v>
      </c>
      <c r="AK57" s="4">
        <f t="shared" si="29"/>
        <v>88.89474949660058</v>
      </c>
      <c r="AL57" s="4">
        <f t="shared" si="29"/>
        <v>89.36445983235139</v>
      </c>
      <c r="AM57" s="4">
        <f t="shared" si="29"/>
        <v>89.7475015004329</v>
      </c>
      <c r="AN57" s="4">
        <f t="shared" si="29"/>
        <v>90.04435861346876</v>
      </c>
      <c r="AO57" s="4">
        <f t="shared" si="29"/>
        <v>90.25581185518136</v>
      </c>
      <c r="AP57" s="4">
        <f t="shared" si="29"/>
        <v>90.38289692044283</v>
      </c>
      <c r="AQ57" s="4">
        <f t="shared" si="29"/>
        <v>90.42686726093953</v>
      </c>
      <c r="AR57" s="4">
        <f t="shared" si="29"/>
        <v>90.38916073553483</v>
      </c>
      <c r="AS57" s="4">
        <f t="shared" si="29"/>
        <v>90.27136979993016</v>
      </c>
      <c r="AT57" s="4">
        <f t="shared" si="29"/>
        <v>90.0752149026747</v>
      </c>
      <c r="AU57" s="4">
        <f t="shared" si="29"/>
        <v>89.80252078422028</v>
      </c>
      <c r="AV57" s="4">
        <f t="shared" si="29"/>
        <v>89.45519540279864</v>
      </c>
      <c r="AW57" s="4">
        <f t="shared" si="29"/>
        <v>89.0352112356323</v>
      </c>
      <c r="AX57" s="4">
        <f t="shared" si="29"/>
        <v>88.54458872657649</v>
      </c>
      <c r="AY57" s="4">
        <f t="shared" si="29"/>
        <v>87.98538167191299</v>
      </c>
      <c r="AZ57" s="4">
        <f t="shared" si="29"/>
        <v>87.35966435484386</v>
      </c>
    </row>
    <row r="58" spans="1:52" ht="12.75">
      <c r="A58" t="s">
        <v>55</v>
      </c>
      <c r="C58" s="7">
        <f>C42*C43</f>
        <v>16.1328125</v>
      </c>
      <c r="D58" s="7">
        <f aca="true" t="shared" si="30" ref="D58:AH58">D42*D43</f>
        <v>16.716823730468747</v>
      </c>
      <c r="E58" s="7">
        <f t="shared" si="30"/>
        <v>17.376199121093748</v>
      </c>
      <c r="F58" s="7">
        <f t="shared" si="30"/>
        <v>18.11011149919128</v>
      </c>
      <c r="G58" s="7">
        <f t="shared" si="30"/>
        <v>18.917733335421143</v>
      </c>
      <c r="H58" s="7">
        <f t="shared" si="30"/>
        <v>19.798228592421</v>
      </c>
      <c r="I58" s="7">
        <f t="shared" si="30"/>
        <v>20.750744141156353</v>
      </c>
      <c r="J58" s="7">
        <f t="shared" si="30"/>
        <v>21.774400707812298</v>
      </c>
      <c r="K58" s="7">
        <f t="shared" si="30"/>
        <v>22.86828331195387</v>
      </c>
      <c r="L58" s="7">
        <f t="shared" si="30"/>
        <v>24.031431154445034</v>
      </c>
      <c r="M58" s="7">
        <f t="shared" si="30"/>
        <v>25.26282691123479</v>
      </c>
      <c r="N58" s="7">
        <f t="shared" si="30"/>
        <v>26.56138538658434</v>
      </c>
      <c r="O58" s="7">
        <f t="shared" si="30"/>
        <v>27.925941476612916</v>
      </c>
      <c r="P58" s="7">
        <f t="shared" si="30"/>
        <v>29.35523739117274</v>
      </c>
      <c r="Q58" s="7">
        <f t="shared" si="30"/>
        <v>30.847909079015924</v>
      </c>
      <c r="R58" s="7">
        <f t="shared" si="30"/>
        <v>32.402471797977604</v>
      </c>
      <c r="S58" s="7">
        <f t="shared" si="30"/>
        <v>34.01730476845941</v>
      </c>
      <c r="T58" s="7">
        <f t="shared" si="30"/>
        <v>35.69063484484409</v>
      </c>
      <c r="U58" s="7">
        <f t="shared" si="30"/>
        <v>37.43203518466095</v>
      </c>
      <c r="V58" s="7">
        <f t="shared" si="30"/>
        <v>39.25158165787893</v>
      </c>
      <c r="W58" s="7">
        <f t="shared" si="30"/>
        <v>41.159890792129104</v>
      </c>
      <c r="X58" s="7">
        <f t="shared" si="30"/>
        <v>43.16815982030216</v>
      </c>
      <c r="Y58" s="7">
        <f t="shared" si="30"/>
        <v>45.28820896222191</v>
      </c>
      <c r="Z58" s="7">
        <f t="shared" si="30"/>
        <v>47.53252607939769</v>
      </c>
      <c r="AA58" s="7">
        <f t="shared" si="30"/>
        <v>49.914313849584275</v>
      </c>
      <c r="AB58" s="7">
        <f t="shared" si="30"/>
        <v>52.44753961605098</v>
      </c>
      <c r="AC58" s="7">
        <f t="shared" si="30"/>
        <v>55.146988075106364</v>
      </c>
      <c r="AD58" s="7">
        <f t="shared" si="30"/>
        <v>58.02831697456728</v>
      </c>
      <c r="AE58" s="7">
        <f t="shared" si="30"/>
        <v>61.108116005528665</v>
      </c>
      <c r="AF58" s="7">
        <f t="shared" si="30"/>
        <v>64.40396908001175</v>
      </c>
      <c r="AG58" s="7">
        <f t="shared" si="30"/>
        <v>67.93452019787466</v>
      </c>
      <c r="AH58" s="7">
        <f t="shared" si="30"/>
        <v>71.71954311779172</v>
      </c>
      <c r="AI58" s="7">
        <f aca="true" t="shared" si="31" ref="AI58:AZ58">AI42*AI43</f>
        <v>75.78001505918161</v>
      </c>
      <c r="AJ58" s="7">
        <f t="shared" si="31"/>
        <v>80.13819467472452</v>
      </c>
      <c r="AK58" s="7">
        <f t="shared" si="31"/>
        <v>84.81770454659258</v>
      </c>
      <c r="AL58" s="7">
        <f t="shared" si="31"/>
        <v>89.84361847376744</v>
      </c>
      <c r="AM58" s="7">
        <f t="shared" si="31"/>
        <v>95.2425538328739</v>
      </c>
      <c r="AN58" s="7">
        <f t="shared" si="31"/>
        <v>101.04276931086548</v>
      </c>
      <c r="AO58" s="7">
        <f t="shared" si="31"/>
        <v>107.27426832470249</v>
      </c>
      <c r="AP58" s="7">
        <f t="shared" si="31"/>
        <v>113.96890846091496</v>
      </c>
      <c r="AQ58" s="7">
        <f t="shared" si="31"/>
        <v>121.16051728669582</v>
      </c>
      <c r="AR58" s="7">
        <f t="shared" si="31"/>
        <v>128.88501490397567</v>
      </c>
      <c r="AS58" s="7">
        <f t="shared" si="31"/>
        <v>137.18054363885173</v>
      </c>
      <c r="AT58" s="7">
        <f t="shared" si="31"/>
        <v>146.0876052808373</v>
      </c>
      <c r="AU58" s="7">
        <f t="shared" si="31"/>
        <v>155.64920630973276</v>
      </c>
      <c r="AV58" s="7">
        <f t="shared" si="31"/>
        <v>165.91101157256034</v>
      </c>
      <c r="AW58" s="7">
        <f t="shared" si="31"/>
        <v>176.92150689902496</v>
      </c>
      <c r="AX58" s="7">
        <f t="shared" si="31"/>
        <v>188.7321711714423</v>
      </c>
      <c r="AY58" s="7">
        <f t="shared" si="31"/>
        <v>201.39765839408415</v>
      </c>
      <c r="AZ58" s="7">
        <f t="shared" si="31"/>
        <v>214.97599033752664</v>
      </c>
    </row>
    <row r="59" spans="1:52" ht="12.75">
      <c r="A59" t="s">
        <v>12</v>
      </c>
      <c r="B59">
        <f>25%*B60</f>
        <v>78.125</v>
      </c>
      <c r="C59" s="7">
        <f aca="true" t="shared" si="32" ref="C59:AH59">C58+C57</f>
        <v>77.59114583333333</v>
      </c>
      <c r="D59" s="7">
        <f t="shared" si="32"/>
        <v>77.38566053602429</v>
      </c>
      <c r="E59" s="7">
        <f t="shared" si="32"/>
        <v>77.48754171368634</v>
      </c>
      <c r="F59" s="7">
        <f t="shared" si="32"/>
        <v>77.87743270385948</v>
      </c>
      <c r="G59" s="7">
        <f t="shared" si="32"/>
        <v>78.53748040975242</v>
      </c>
      <c r="H59" s="7">
        <f t="shared" si="32"/>
        <v>79.45120383210748</v>
      </c>
      <c r="I59" s="7">
        <f t="shared" si="32"/>
        <v>80.6033723446743</v>
      </c>
      <c r="J59" s="7">
        <f t="shared" si="32"/>
        <v>81.97989283315215</v>
      </c>
      <c r="K59" s="7">
        <f t="shared" si="32"/>
        <v>83.56770488535805</v>
      </c>
      <c r="L59" s="7">
        <f t="shared" si="32"/>
        <v>85.35468328231605</v>
      </c>
      <c r="M59" s="7">
        <f t="shared" si="32"/>
        <v>87.32954709642121</v>
      </c>
      <c r="N59" s="7">
        <f t="shared" si="32"/>
        <v>89.48177475424465</v>
      </c>
      <c r="O59" s="7">
        <f t="shared" si="32"/>
        <v>91.80152446831232</v>
      </c>
      <c r="P59" s="7">
        <f t="shared" si="32"/>
        <v>94.2795594846741</v>
      </c>
      <c r="Q59" s="7">
        <f t="shared" si="32"/>
        <v>96.90717763161358</v>
      </c>
      <c r="R59" s="7">
        <f t="shared" si="32"/>
        <v>99.67614468973576</v>
      </c>
      <c r="S59" s="7">
        <f t="shared" si="32"/>
        <v>102.57863113518755</v>
      </c>
      <c r="T59" s="7">
        <f t="shared" si="32"/>
        <v>105.60715183616387</v>
      </c>
      <c r="U59" s="7">
        <f t="shared" si="32"/>
        <v>108.74779519076547</v>
      </c>
      <c r="V59" s="7">
        <f t="shared" si="32"/>
        <v>111.99000220599972</v>
      </c>
      <c r="W59" s="7">
        <f t="shared" si="32"/>
        <v>115.32632230997187</v>
      </c>
      <c r="X59" s="7">
        <f t="shared" si="32"/>
        <v>118.75219700962015</v>
      </c>
      <c r="Y59" s="7">
        <f t="shared" si="32"/>
        <v>122.26576926882743</v>
      </c>
      <c r="Z59" s="7">
        <f t="shared" si="32"/>
        <v>125.86771668269688</v>
      </c>
      <c r="AA59" s="7">
        <f t="shared" si="32"/>
        <v>129.56110670874045</v>
      </c>
      <c r="AB59" s="7">
        <f t="shared" si="32"/>
        <v>133.35127238610283</v>
      </c>
      <c r="AC59" s="7">
        <f t="shared" si="32"/>
        <v>137.24570713102133</v>
      </c>
      <c r="AD59" s="7">
        <f t="shared" si="32"/>
        <v>141.25397734168837</v>
      </c>
      <c r="AE59" s="7">
        <f t="shared" si="32"/>
        <v>145.38765167962873</v>
      </c>
      <c r="AF59" s="7">
        <f t="shared" si="32"/>
        <v>149.6602460186306</v>
      </c>
      <c r="AG59" s="7">
        <f t="shared" si="32"/>
        <v>154.08718316710105</v>
      </c>
      <c r="AH59" s="7">
        <f t="shared" si="32"/>
        <v>158.68576657630035</v>
      </c>
      <c r="AI59" s="7">
        <f aca="true" t="shared" si="33" ref="AI59:AZ59">AI58+AI57</f>
        <v>163.47516734602982</v>
      </c>
      <c r="AJ59" s="7">
        <f t="shared" si="33"/>
        <v>168.47642393172322</v>
      </c>
      <c r="AK59" s="7">
        <f t="shared" si="33"/>
        <v>173.71245404319316</v>
      </c>
      <c r="AL59" s="7">
        <f t="shared" si="33"/>
        <v>179.2080783061188</v>
      </c>
      <c r="AM59" s="7">
        <f t="shared" si="33"/>
        <v>184.9900553333068</v>
      </c>
      <c r="AN59" s="7">
        <f t="shared" si="33"/>
        <v>191.08712792433425</v>
      </c>
      <c r="AO59" s="7">
        <f t="shared" si="33"/>
        <v>197.53008017988384</v>
      </c>
      <c r="AP59" s="7">
        <f t="shared" si="33"/>
        <v>204.3518053813578</v>
      </c>
      <c r="AQ59" s="7">
        <f t="shared" si="33"/>
        <v>211.58738454763534</v>
      </c>
      <c r="AR59" s="7">
        <f t="shared" si="33"/>
        <v>219.2741756395105</v>
      </c>
      <c r="AS59" s="7">
        <f t="shared" si="33"/>
        <v>227.4519134387819</v>
      </c>
      <c r="AT59" s="7">
        <f t="shared" si="33"/>
        <v>236.162820183512</v>
      </c>
      <c r="AU59" s="7">
        <f t="shared" si="33"/>
        <v>245.45172709395302</v>
      </c>
      <c r="AV59" s="7">
        <f t="shared" si="33"/>
        <v>255.36620697535898</v>
      </c>
      <c r="AW59" s="7">
        <f t="shared" si="33"/>
        <v>265.95671813465725</v>
      </c>
      <c r="AX59" s="7">
        <f t="shared" si="33"/>
        <v>277.2767598980188</v>
      </c>
      <c r="AY59" s="7">
        <f t="shared" si="33"/>
        <v>289.38304006599714</v>
      </c>
      <c r="AZ59" s="7">
        <f t="shared" si="33"/>
        <v>302.3356546923705</v>
      </c>
    </row>
    <row r="60" spans="1:52" ht="12.75">
      <c r="A60" t="s">
        <v>21</v>
      </c>
      <c r="B60">
        <f>B42+B38</f>
        <v>312.5</v>
      </c>
      <c r="C60">
        <f>C42+C38</f>
        <v>315.625</v>
      </c>
      <c r="D60">
        <f aca="true" t="shared" si="34" ref="D60:AZ60">D42+D38</f>
        <v>318.90625</v>
      </c>
      <c r="E60">
        <f t="shared" si="34"/>
        <v>322.3515625</v>
      </c>
      <c r="F60">
        <f t="shared" si="34"/>
        <v>325.969140625</v>
      </c>
      <c r="G60">
        <f t="shared" si="34"/>
        <v>329.76759765625</v>
      </c>
      <c r="H60">
        <f t="shared" si="34"/>
        <v>333.75597753906254</v>
      </c>
      <c r="I60">
        <f t="shared" si="34"/>
        <v>337.9437764160157</v>
      </c>
      <c r="J60">
        <f t="shared" si="34"/>
        <v>342.34096523681643</v>
      </c>
      <c r="K60">
        <f t="shared" si="34"/>
        <v>346.95801349865724</v>
      </c>
      <c r="L60">
        <f t="shared" si="34"/>
        <v>351.80591417359017</v>
      </c>
      <c r="M60">
        <f t="shared" si="34"/>
        <v>356.89620988226966</v>
      </c>
      <c r="N60">
        <f t="shared" si="34"/>
        <v>362.2410203763831</v>
      </c>
      <c r="O60">
        <f t="shared" si="34"/>
        <v>367.8530713952023</v>
      </c>
      <c r="P60">
        <f t="shared" si="34"/>
        <v>373.7457249649624</v>
      </c>
      <c r="Q60">
        <f t="shared" si="34"/>
        <v>379.93301121321053</v>
      </c>
      <c r="R60">
        <f t="shared" si="34"/>
        <v>386.4296617738711</v>
      </c>
      <c r="S60">
        <f t="shared" si="34"/>
        <v>393.2511448625646</v>
      </c>
      <c r="T60">
        <f t="shared" si="34"/>
        <v>400.4137021056929</v>
      </c>
      <c r="U60">
        <f t="shared" si="34"/>
        <v>407.93438721097755</v>
      </c>
      <c r="V60">
        <f t="shared" si="34"/>
        <v>415.8311065715264</v>
      </c>
      <c r="W60">
        <f t="shared" si="34"/>
        <v>424.1226619001027</v>
      </c>
      <c r="X60">
        <f t="shared" si="34"/>
        <v>432.82879499510784</v>
      </c>
      <c r="Y60">
        <f t="shared" si="34"/>
        <v>441.97023474486326</v>
      </c>
      <c r="Z60">
        <f t="shared" si="34"/>
        <v>451.56874648210646</v>
      </c>
      <c r="AA60">
        <f t="shared" si="34"/>
        <v>461.64718380621173</v>
      </c>
      <c r="AB60">
        <f t="shared" si="34"/>
        <v>472.22954299652235</v>
      </c>
      <c r="AC60">
        <f t="shared" si="34"/>
        <v>483.34102014634846</v>
      </c>
      <c r="AD60">
        <f t="shared" si="34"/>
        <v>495.0080711536659</v>
      </c>
      <c r="AE60">
        <f t="shared" si="34"/>
        <v>507.2584747113492</v>
      </c>
      <c r="AF60">
        <f t="shared" si="34"/>
        <v>520.1213984469166</v>
      </c>
      <c r="AG60">
        <f t="shared" si="34"/>
        <v>533.6274683692625</v>
      </c>
      <c r="AH60">
        <f t="shared" si="34"/>
        <v>547.8088417877257</v>
      </c>
      <c r="AI60">
        <f t="shared" si="34"/>
        <v>562.6992838771118</v>
      </c>
      <c r="AJ60">
        <f t="shared" si="34"/>
        <v>578.3342480709675</v>
      </c>
      <c r="AK60">
        <f t="shared" si="34"/>
        <v>594.7509604745159</v>
      </c>
      <c r="AL60">
        <f t="shared" si="34"/>
        <v>611.9885084982417</v>
      </c>
      <c r="AM60">
        <f t="shared" si="34"/>
        <v>630.0879339231537</v>
      </c>
      <c r="AN60">
        <f t="shared" si="34"/>
        <v>649.0923306193115</v>
      </c>
      <c r="AO60">
        <f t="shared" si="34"/>
        <v>669.0469471502771</v>
      </c>
      <c r="AP60">
        <f t="shared" si="34"/>
        <v>689.999294507791</v>
      </c>
      <c r="AQ60">
        <f t="shared" si="34"/>
        <v>711.9992592331805</v>
      </c>
      <c r="AR60">
        <f t="shared" si="34"/>
        <v>735.0992221948396</v>
      </c>
      <c r="AS60">
        <f t="shared" si="34"/>
        <v>759.3541833045816</v>
      </c>
      <c r="AT60">
        <f t="shared" si="34"/>
        <v>784.8218924698107</v>
      </c>
      <c r="AU60">
        <f t="shared" si="34"/>
        <v>811.5629870933012</v>
      </c>
      <c r="AV60">
        <f t="shared" si="34"/>
        <v>839.6411364479663</v>
      </c>
      <c r="AW60">
        <f t="shared" si="34"/>
        <v>869.1231932703647</v>
      </c>
      <c r="AX60">
        <f t="shared" si="34"/>
        <v>900.079352933883</v>
      </c>
      <c r="AY60">
        <f t="shared" si="34"/>
        <v>932.5833205805772</v>
      </c>
      <c r="AZ60">
        <f t="shared" si="34"/>
        <v>966.712486609606</v>
      </c>
    </row>
    <row r="61" spans="1:52" ht="12.75">
      <c r="A61" t="s">
        <v>22</v>
      </c>
      <c r="C61" s="2">
        <f aca="true" t="shared" si="35" ref="C61:AH61">(C60/B60-1)*4</f>
        <v>0.040000000000000036</v>
      </c>
      <c r="D61" s="2">
        <f t="shared" si="35"/>
        <v>0.04158415841584162</v>
      </c>
      <c r="E61" s="2">
        <f t="shared" si="35"/>
        <v>0.043214110730033894</v>
      </c>
      <c r="F61" s="2">
        <f t="shared" si="35"/>
        <v>0.04488984755580372</v>
      </c>
      <c r="G61" s="2">
        <f t="shared" si="35"/>
        <v>0.04661124699064434</v>
      </c>
      <c r="H61" s="2">
        <f t="shared" si="35"/>
        <v>0.04837806881160045</v>
      </c>
      <c r="I61" s="2">
        <f t="shared" si="35"/>
        <v>0.050189949049982197</v>
      </c>
      <c r="J61" s="2">
        <f t="shared" si="35"/>
        <v>0.05204639502385966</v>
      </c>
      <c r="K61" s="2">
        <f t="shared" si="35"/>
        <v>0.053946780907706327</v>
      </c>
      <c r="L61" s="2">
        <f t="shared" si="35"/>
        <v>0.0558903439185352</v>
      </c>
      <c r="M61" s="2">
        <f t="shared" si="35"/>
        <v>0.05787618119651938</v>
      </c>
      <c r="N61" s="2">
        <f t="shared" si="35"/>
        <v>0.05990324745534892</v>
      </c>
      <c r="O61" s="2">
        <f t="shared" si="35"/>
        <v>0.06197035347336399</v>
      </c>
      <c r="P61" s="2">
        <f t="shared" si="35"/>
        <v>0.06407616549086104</v>
      </c>
      <c r="Q61" s="2">
        <f t="shared" si="35"/>
        <v>0.06621920557168348</v>
      </c>
      <c r="R61" s="2">
        <f t="shared" si="35"/>
        <v>0.06839785297850565</v>
      </c>
      <c r="S61" s="2">
        <f t="shared" si="35"/>
        <v>0.07061034660103616</v>
      </c>
      <c r="T61" s="2">
        <f t="shared" si="35"/>
        <v>0.07285478846482718</v>
      </c>
      <c r="U61" s="2">
        <f t="shared" si="35"/>
        <v>0.07512914833568285</v>
      </c>
      <c r="V61" s="2">
        <f t="shared" si="35"/>
        <v>0.0774312694209307</v>
      </c>
      <c r="W61" s="2">
        <f t="shared" si="35"/>
        <v>0.07975887515428148</v>
      </c>
      <c r="X61" s="2">
        <f t="shared" si="35"/>
        <v>0.08210957703604915</v>
      </c>
      <c r="Y61" s="2">
        <f t="shared" si="35"/>
        <v>0.08448088348520066</v>
      </c>
      <c r="Z61" s="2">
        <f t="shared" si="35"/>
        <v>0.08687020964463077</v>
      </c>
      <c r="AA61" s="2">
        <f t="shared" si="35"/>
        <v>0.08927488806628148</v>
      </c>
      <c r="AB61" s="2">
        <f t="shared" si="35"/>
        <v>0.09169218018886749</v>
      </c>
      <c r="AC61" s="2">
        <f t="shared" si="35"/>
        <v>0.09411928850802909</v>
      </c>
      <c r="AD61" s="2">
        <f t="shared" si="35"/>
        <v>0.09655336932739456</v>
      </c>
      <c r="AE61" s="2">
        <f t="shared" si="35"/>
        <v>0.09899154596920035</v>
      </c>
      <c r="AF61" s="2">
        <f t="shared" si="35"/>
        <v>0.10143092231538908</v>
      </c>
      <c r="AG61" s="2">
        <f t="shared" si="35"/>
        <v>0.10386859654438396</v>
      </c>
      <c r="AH61" s="2">
        <f t="shared" si="35"/>
        <v>0.10630167492539844</v>
      </c>
      <c r="AI61" s="2">
        <f aca="true" t="shared" si="36" ref="AI61:AZ61">(AI60/AH60-1)*4</f>
        <v>0.1087272855311534</v>
      </c>
      <c r="AJ61" s="2">
        <f t="shared" si="36"/>
        <v>0.11114259173125429</v>
      </c>
      <c r="AK61" s="2">
        <f t="shared" si="36"/>
        <v>0.11354480533225342</v>
      </c>
      <c r="AL61" s="2">
        <f t="shared" si="36"/>
        <v>0.11593119923655415</v>
      </c>
      <c r="AM61" s="2">
        <f t="shared" si="36"/>
        <v>0.11829911950030692</v>
      </c>
      <c r="AN61" s="2">
        <f t="shared" si="36"/>
        <v>0.12064599668068254</v>
      </c>
      <c r="AO61" s="2">
        <f t="shared" si="36"/>
        <v>0.1229693563744716</v>
      </c>
      <c r="AP61" s="2">
        <f t="shared" si="36"/>
        <v>0.12526682886310336</v>
      </c>
      <c r="AQ61" s="2">
        <f t="shared" si="36"/>
        <v>0.12753615779322303</v>
      </c>
      <c r="AR61" s="2">
        <f t="shared" si="36"/>
        <v>0.12977520783680419</v>
      </c>
      <c r="AS61" s="2">
        <f t="shared" si="36"/>
        <v>0.13198197128992817</v>
      </c>
      <c r="AT61" s="2">
        <f t="shared" si="36"/>
        <v>0.13415457358461058</v>
      </c>
      <c r="AU61" s="2">
        <f t="shared" si="36"/>
        <v>0.13629127770295568</v>
      </c>
      <c r="AV61" s="2">
        <f t="shared" si="36"/>
        <v>0.13839048749736627</v>
      </c>
      <c r="AW61" s="2">
        <f t="shared" si="36"/>
        <v>0.1404507499340486</v>
      </c>
      <c r="AX61" s="2">
        <f t="shared" si="36"/>
        <v>0.14247075628961436</v>
      </c>
      <c r="AY61" s="2">
        <f t="shared" si="36"/>
        <v>0.14444934234184892</v>
      </c>
      <c r="AZ61" s="2">
        <f t="shared" si="36"/>
        <v>0.14638548760568337</v>
      </c>
    </row>
    <row r="62" spans="1:52" ht="12.75">
      <c r="A62" t="s">
        <v>23</v>
      </c>
      <c r="C62" s="2">
        <f>(C59/B59-1)*4</f>
        <v>-0.02733333333333343</v>
      </c>
      <c r="D62" s="2">
        <f aca="true" t="shared" si="37" ref="D62:AZ62">(D59/C59-1)*4</f>
        <v>-0.010593234323432732</v>
      </c>
      <c r="E62" s="2">
        <f t="shared" si="37"/>
        <v>0.0052661527707513756</v>
      </c>
      <c r="F62" s="2">
        <f t="shared" si="37"/>
        <v>0.020126641343908958</v>
      </c>
      <c r="G62" s="2">
        <f t="shared" si="37"/>
        <v>0.03390187287774982</v>
      </c>
      <c r="H62" s="2">
        <f t="shared" si="37"/>
        <v>0.046536935872548923</v>
      </c>
      <c r="I62" s="2">
        <f t="shared" si="37"/>
        <v>0.0580063463859668</v>
      </c>
      <c r="J62" s="2">
        <f t="shared" si="37"/>
        <v>0.06831081372583814</v>
      </c>
      <c r="K62" s="2">
        <f t="shared" si="37"/>
        <v>0.07747324361291685</v>
      </c>
      <c r="L62" s="2">
        <f t="shared" si="37"/>
        <v>0.08553440108996391</v>
      </c>
      <c r="M62" s="2">
        <f t="shared" si="37"/>
        <v>0.09254858611908467</v>
      </c>
      <c r="N62" s="2">
        <f t="shared" si="37"/>
        <v>0.09857958637743369</v>
      </c>
      <c r="O62" s="2">
        <f t="shared" si="37"/>
        <v>0.10369708112914378</v>
      </c>
      <c r="P62" s="2">
        <f t="shared" si="37"/>
        <v>0.10797358892300846</v>
      </c>
      <c r="Q62" s="2">
        <f t="shared" si="37"/>
        <v>0.11148198660672026</v>
      </c>
      <c r="R62" s="2">
        <f t="shared" si="37"/>
        <v>0.11429357972422771</v>
      </c>
      <c r="S62" s="2">
        <f t="shared" si="37"/>
        <v>0.11647667371110426</v>
      </c>
      <c r="T62" s="2">
        <f t="shared" si="37"/>
        <v>0.11809557867798226</v>
      </c>
      <c r="U62" s="2">
        <f t="shared" si="37"/>
        <v>0.11895570707082115</v>
      </c>
      <c r="V62" s="2">
        <f t="shared" si="37"/>
        <v>0.11925600917413615</v>
      </c>
      <c r="W62" s="2">
        <f t="shared" si="37"/>
        <v>0.11916492680606172</v>
      </c>
      <c r="X62" s="2">
        <f t="shared" si="37"/>
        <v>0.11882368677084099</v>
      </c>
      <c r="Y62" s="2">
        <f t="shared" si="37"/>
        <v>0.11834971807460981</v>
      </c>
      <c r="Z62" s="2">
        <f t="shared" si="37"/>
        <v>0.11783992970100421</v>
      </c>
      <c r="AA62" s="2">
        <f t="shared" si="37"/>
        <v>0.11737370386576007</v>
      </c>
      <c r="AB62" s="2">
        <f t="shared" si="37"/>
        <v>0.11701553880310289</v>
      </c>
      <c r="AC62" s="2">
        <f t="shared" si="37"/>
        <v>0.11681732540631895</v>
      </c>
      <c r="AD62" s="2">
        <f t="shared" si="37"/>
        <v>0.11682027203490009</v>
      </c>
      <c r="AE62" s="2">
        <f t="shared" si="37"/>
        <v>0.11705650816305546</v>
      </c>
      <c r="AF62" s="2">
        <f t="shared" si="37"/>
        <v>0.117550405131154</v>
      </c>
      <c r="AG62" s="2">
        <f t="shared" si="37"/>
        <v>0.11831965445036996</v>
      </c>
      <c r="AH62" s="2">
        <f t="shared" si="37"/>
        <v>0.11937614315948242</v>
      </c>
      <c r="AI62" s="2">
        <f t="shared" si="37"/>
        <v>0.12072666309178004</v>
      </c>
      <c r="AJ62" s="2">
        <f t="shared" si="37"/>
        <v>0.12237348746937649</v>
      </c>
      <c r="AK62" s="2">
        <f t="shared" si="37"/>
        <v>0.1243148445171629</v>
      </c>
      <c r="AL62" s="2">
        <f t="shared" si="37"/>
        <v>0.1265453140523629</v>
      </c>
      <c r="AM62" s="2">
        <f t="shared" si="37"/>
        <v>0.12905616938342135</v>
      </c>
      <c r="AN62" s="2">
        <f t="shared" si="37"/>
        <v>0.1318356833839962</v>
      </c>
      <c r="AO62" s="2">
        <f t="shared" si="37"/>
        <v>0.13486941429358534</v>
      </c>
      <c r="AP62" s="2">
        <f t="shared" si="37"/>
        <v>0.13814048362176834</v>
      </c>
      <c r="AQ62" s="2">
        <f t="shared" si="37"/>
        <v>0.14162985548915774</v>
      </c>
      <c r="AR62" s="2">
        <f t="shared" si="37"/>
        <v>0.14531662383008648</v>
      </c>
      <c r="AS62" s="2">
        <f t="shared" si="37"/>
        <v>0.14917831113346836</v>
      </c>
      <c r="AT62" s="2">
        <f t="shared" si="37"/>
        <v>0.15319117985041064</v>
      </c>
      <c r="AU62" s="2">
        <f t="shared" si="37"/>
        <v>0.15733055530456497</v>
      </c>
      <c r="AV62" s="2">
        <f t="shared" si="37"/>
        <v>0.16157115696498536</v>
      </c>
      <c r="AW62" s="2">
        <f t="shared" si="37"/>
        <v>0.16588743334109513</v>
      </c>
      <c r="AX62" s="2">
        <f t="shared" si="37"/>
        <v>0.17025389458490814</v>
      </c>
      <c r="AY62" s="2">
        <f t="shared" si="37"/>
        <v>0.17464543616898887</v>
      </c>
      <c r="AZ62" s="2">
        <f t="shared" si="37"/>
        <v>0.1790376467593866</v>
      </c>
    </row>
    <row r="63" spans="1:52" ht="12.75">
      <c r="A63" t="s">
        <v>26</v>
      </c>
      <c r="C63">
        <f>IF(C62&gt;C61,1,0)</f>
        <v>0</v>
      </c>
      <c r="D63">
        <f aca="true" t="shared" si="38" ref="D63:AZ63">IF(D62&gt;D61,1,0)</f>
        <v>0</v>
      </c>
      <c r="E63">
        <f t="shared" si="38"/>
        <v>0</v>
      </c>
      <c r="F63">
        <f t="shared" si="38"/>
        <v>0</v>
      </c>
      <c r="G63">
        <f t="shared" si="38"/>
        <v>0</v>
      </c>
      <c r="H63">
        <f t="shared" si="38"/>
        <v>0</v>
      </c>
      <c r="I63">
        <f t="shared" si="38"/>
        <v>1</v>
      </c>
      <c r="J63">
        <f t="shared" si="38"/>
        <v>1</v>
      </c>
      <c r="K63">
        <f t="shared" si="38"/>
        <v>1</v>
      </c>
      <c r="L63">
        <f t="shared" si="38"/>
        <v>1</v>
      </c>
      <c r="M63">
        <f t="shared" si="38"/>
        <v>1</v>
      </c>
      <c r="N63">
        <f t="shared" si="38"/>
        <v>1</v>
      </c>
      <c r="O63">
        <f t="shared" si="38"/>
        <v>1</v>
      </c>
      <c r="P63">
        <f t="shared" si="38"/>
        <v>1</v>
      </c>
      <c r="Q63">
        <f t="shared" si="38"/>
        <v>1</v>
      </c>
      <c r="R63">
        <f t="shared" si="38"/>
        <v>1</v>
      </c>
      <c r="S63">
        <f t="shared" si="38"/>
        <v>1</v>
      </c>
      <c r="T63">
        <f t="shared" si="38"/>
        <v>1</v>
      </c>
      <c r="U63">
        <f t="shared" si="38"/>
        <v>1</v>
      </c>
      <c r="V63">
        <f t="shared" si="38"/>
        <v>1</v>
      </c>
      <c r="W63">
        <f t="shared" si="38"/>
        <v>1</v>
      </c>
      <c r="X63">
        <f t="shared" si="38"/>
        <v>1</v>
      </c>
      <c r="Y63">
        <f t="shared" si="38"/>
        <v>1</v>
      </c>
      <c r="Z63">
        <f t="shared" si="38"/>
        <v>1</v>
      </c>
      <c r="AA63">
        <f t="shared" si="38"/>
        <v>1</v>
      </c>
      <c r="AB63">
        <f t="shared" si="38"/>
        <v>1</v>
      </c>
      <c r="AC63">
        <f t="shared" si="38"/>
        <v>1</v>
      </c>
      <c r="AD63">
        <f t="shared" si="38"/>
        <v>1</v>
      </c>
      <c r="AE63">
        <f t="shared" si="38"/>
        <v>1</v>
      </c>
      <c r="AF63">
        <f t="shared" si="38"/>
        <v>1</v>
      </c>
      <c r="AG63">
        <f t="shared" si="38"/>
        <v>1</v>
      </c>
      <c r="AH63">
        <f t="shared" si="38"/>
        <v>1</v>
      </c>
      <c r="AI63">
        <f t="shared" si="38"/>
        <v>1</v>
      </c>
      <c r="AJ63">
        <f t="shared" si="38"/>
        <v>1</v>
      </c>
      <c r="AK63">
        <f t="shared" si="38"/>
        <v>1</v>
      </c>
      <c r="AL63">
        <f t="shared" si="38"/>
        <v>1</v>
      </c>
      <c r="AM63">
        <f t="shared" si="38"/>
        <v>1</v>
      </c>
      <c r="AN63">
        <f t="shared" si="38"/>
        <v>1</v>
      </c>
      <c r="AO63">
        <f t="shared" si="38"/>
        <v>1</v>
      </c>
      <c r="AP63">
        <f t="shared" si="38"/>
        <v>1</v>
      </c>
      <c r="AQ63">
        <f t="shared" si="38"/>
        <v>1</v>
      </c>
      <c r="AR63">
        <f t="shared" si="38"/>
        <v>1</v>
      </c>
      <c r="AS63">
        <f t="shared" si="38"/>
        <v>1</v>
      </c>
      <c r="AT63">
        <f t="shared" si="38"/>
        <v>1</v>
      </c>
      <c r="AU63">
        <f t="shared" si="38"/>
        <v>1</v>
      </c>
      <c r="AV63">
        <f t="shared" si="38"/>
        <v>1</v>
      </c>
      <c r="AW63">
        <f t="shared" si="38"/>
        <v>1</v>
      </c>
      <c r="AX63">
        <f t="shared" si="38"/>
        <v>1</v>
      </c>
      <c r="AY63">
        <f t="shared" si="38"/>
        <v>1</v>
      </c>
      <c r="AZ63">
        <f t="shared" si="38"/>
        <v>1</v>
      </c>
    </row>
    <row r="64" spans="1:52" ht="12.75">
      <c r="A64" t="s">
        <v>74</v>
      </c>
      <c r="C64" s="7">
        <f>C59-BaseRevenue</f>
        <v>-0.5338541666666714</v>
      </c>
      <c r="D64" s="7">
        <f aca="true" t="shared" si="39" ref="D64:AZ64">D59-BaseRevenue</f>
        <v>-0.7393394639757105</v>
      </c>
      <c r="E64" s="7">
        <f t="shared" si="39"/>
        <v>-0.6374582863136595</v>
      </c>
      <c r="F64" s="7">
        <f t="shared" si="39"/>
        <v>-0.24756729614051665</v>
      </c>
      <c r="G64" s="7">
        <f t="shared" si="39"/>
        <v>0.41248040975241906</v>
      </c>
      <c r="H64" s="7">
        <f t="shared" si="39"/>
        <v>1.3262038321074812</v>
      </c>
      <c r="I64" s="7">
        <f t="shared" si="39"/>
        <v>2.4783723446742982</v>
      </c>
      <c r="J64" s="7">
        <f t="shared" si="39"/>
        <v>3.8548928331521495</v>
      </c>
      <c r="K64" s="7">
        <f t="shared" si="39"/>
        <v>5.442704885358054</v>
      </c>
      <c r="L64" s="7">
        <f t="shared" si="39"/>
        <v>7.229683282316046</v>
      </c>
      <c r="M64" s="7">
        <f t="shared" si="39"/>
        <v>9.204547096421209</v>
      </c>
      <c r="N64" s="7">
        <f t="shared" si="39"/>
        <v>11.356774754244654</v>
      </c>
      <c r="O64" s="7">
        <f t="shared" si="39"/>
        <v>13.676524468312323</v>
      </c>
      <c r="P64" s="7">
        <f t="shared" si="39"/>
        <v>16.154559484674095</v>
      </c>
      <c r="Q64" s="7">
        <f t="shared" si="39"/>
        <v>18.78217763161358</v>
      </c>
      <c r="R64" s="7">
        <f t="shared" si="39"/>
        <v>21.551144689735764</v>
      </c>
      <c r="S64" s="7">
        <f t="shared" si="39"/>
        <v>24.45363113518755</v>
      </c>
      <c r="T64" s="7">
        <f t="shared" si="39"/>
        <v>27.482151836163865</v>
      </c>
      <c r="U64" s="7">
        <f t="shared" si="39"/>
        <v>30.622795190765473</v>
      </c>
      <c r="V64" s="7">
        <f t="shared" si="39"/>
        <v>33.865002205999716</v>
      </c>
      <c r="W64" s="7">
        <f t="shared" si="39"/>
        <v>37.20132230997187</v>
      </c>
      <c r="X64" s="7">
        <f t="shared" si="39"/>
        <v>40.62719700962015</v>
      </c>
      <c r="Y64" s="7">
        <f t="shared" si="39"/>
        <v>44.14076926882743</v>
      </c>
      <c r="Z64" s="7">
        <f t="shared" si="39"/>
        <v>47.74271668269688</v>
      </c>
      <c r="AA64" s="7">
        <f t="shared" si="39"/>
        <v>51.43610670874045</v>
      </c>
      <c r="AB64" s="7">
        <f t="shared" si="39"/>
        <v>55.226272386102835</v>
      </c>
      <c r="AC64" s="7">
        <f t="shared" si="39"/>
        <v>59.120707131021334</v>
      </c>
      <c r="AD64" s="7">
        <f t="shared" si="39"/>
        <v>63.12897734168837</v>
      </c>
      <c r="AE64" s="7">
        <f t="shared" si="39"/>
        <v>67.26265167962873</v>
      </c>
      <c r="AF64" s="7">
        <f t="shared" si="39"/>
        <v>71.5352460186306</v>
      </c>
      <c r="AG64" s="7">
        <f t="shared" si="39"/>
        <v>75.96218316710105</v>
      </c>
      <c r="AH64" s="7">
        <f t="shared" si="39"/>
        <v>80.56076657630035</v>
      </c>
      <c r="AI64" s="7">
        <f t="shared" si="39"/>
        <v>85.35016734602982</v>
      </c>
      <c r="AJ64" s="7">
        <f t="shared" si="39"/>
        <v>90.35142393172322</v>
      </c>
      <c r="AK64" s="7">
        <f t="shared" si="39"/>
        <v>95.58745404319316</v>
      </c>
      <c r="AL64" s="7">
        <f t="shared" si="39"/>
        <v>101.08307830611881</v>
      </c>
      <c r="AM64" s="7">
        <f t="shared" si="39"/>
        <v>106.8650553333068</v>
      </c>
      <c r="AN64" s="7">
        <f t="shared" si="39"/>
        <v>112.96212792433425</v>
      </c>
      <c r="AO64" s="7">
        <f t="shared" si="39"/>
        <v>119.40508017988384</v>
      </c>
      <c r="AP64" s="7">
        <f t="shared" si="39"/>
        <v>126.22680538135779</v>
      </c>
      <c r="AQ64" s="7">
        <f t="shared" si="39"/>
        <v>133.46238454763534</v>
      </c>
      <c r="AR64" s="7">
        <f t="shared" si="39"/>
        <v>141.1491756395105</v>
      </c>
      <c r="AS64" s="7">
        <f t="shared" si="39"/>
        <v>149.3269134387819</v>
      </c>
      <c r="AT64" s="7">
        <f t="shared" si="39"/>
        <v>158.037820183512</v>
      </c>
      <c r="AU64" s="7">
        <f t="shared" si="39"/>
        <v>167.32672709395302</v>
      </c>
      <c r="AV64" s="7">
        <f t="shared" si="39"/>
        <v>177.24120697535898</v>
      </c>
      <c r="AW64" s="7">
        <f t="shared" si="39"/>
        <v>187.83171813465725</v>
      </c>
      <c r="AX64" s="7">
        <f t="shared" si="39"/>
        <v>199.15175989801878</v>
      </c>
      <c r="AY64" s="7">
        <f t="shared" si="39"/>
        <v>211.25804006599714</v>
      </c>
      <c r="AZ64" s="7">
        <f t="shared" si="39"/>
        <v>224.2106546923705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24" sqref="A24"/>
    </sheetView>
  </sheetViews>
  <sheetFormatPr defaultColWidth="9.140625" defaultRowHeight="12.75"/>
  <cols>
    <col min="1" max="1" width="25.140625" style="0" customWidth="1"/>
    <col min="2" max="2" width="21.7109375" style="0" customWidth="1"/>
  </cols>
  <sheetData>
    <row r="1" spans="1:2" ht="12.75">
      <c r="A1" t="s">
        <v>1</v>
      </c>
      <c r="B1" t="s">
        <v>2</v>
      </c>
    </row>
    <row r="2" spans="1:2" ht="12.75">
      <c r="A2" s="2">
        <v>0</v>
      </c>
      <c r="B2" s="3">
        <f>MIN((7%/50%)*A2,14%)</f>
        <v>0</v>
      </c>
    </row>
    <row r="3" spans="1:2" ht="12.75">
      <c r="A3" s="2">
        <v>0.1</v>
      </c>
      <c r="B3" s="3">
        <f aca="true" t="shared" si="0" ref="B3:B18">MIN((7%/50%)*A3,14%)</f>
        <v>0.014000000000000002</v>
      </c>
    </row>
    <row r="4" spans="1:2" ht="12.75">
      <c r="A4" s="2">
        <v>0.2</v>
      </c>
      <c r="B4" s="3">
        <f t="shared" si="0"/>
        <v>0.028000000000000004</v>
      </c>
    </row>
    <row r="5" spans="1:2" ht="12.75">
      <c r="A5" s="2">
        <f>A4+10%</f>
        <v>0.30000000000000004</v>
      </c>
      <c r="B5" s="3">
        <f t="shared" si="0"/>
        <v>0.04200000000000001</v>
      </c>
    </row>
    <row r="6" spans="1:2" ht="12.75">
      <c r="A6" s="2">
        <f aca="true" t="shared" si="1" ref="A6:A12">A5+10%</f>
        <v>0.4</v>
      </c>
      <c r="B6" s="3">
        <f t="shared" si="0"/>
        <v>0.05600000000000001</v>
      </c>
    </row>
    <row r="7" spans="1:2" ht="12.75">
      <c r="A7" s="2">
        <f t="shared" si="1"/>
        <v>0.5</v>
      </c>
      <c r="B7" s="3">
        <f t="shared" si="0"/>
        <v>0.07</v>
      </c>
    </row>
    <row r="8" spans="1:2" ht="12.75">
      <c r="A8" s="2">
        <f t="shared" si="1"/>
        <v>0.6</v>
      </c>
      <c r="B8" s="3">
        <f t="shared" si="0"/>
        <v>0.084</v>
      </c>
    </row>
    <row r="9" spans="1:2" ht="12.75">
      <c r="A9" s="2">
        <f t="shared" si="1"/>
        <v>0.7</v>
      </c>
      <c r="B9" s="3">
        <f t="shared" si="0"/>
        <v>0.098</v>
      </c>
    </row>
    <row r="10" spans="1:2" ht="12.75">
      <c r="A10" s="2">
        <f t="shared" si="1"/>
        <v>0.7999999999999999</v>
      </c>
      <c r="B10" s="3">
        <f t="shared" si="0"/>
        <v>0.112</v>
      </c>
    </row>
    <row r="11" spans="1:2" ht="12.75">
      <c r="A11" s="2">
        <f t="shared" si="1"/>
        <v>0.8999999999999999</v>
      </c>
      <c r="B11" s="3">
        <f t="shared" si="0"/>
        <v>0.126</v>
      </c>
    </row>
    <row r="12" spans="1:2" ht="12.75">
      <c r="A12" s="2">
        <f t="shared" si="1"/>
        <v>0.9999999999999999</v>
      </c>
      <c r="B12" s="3">
        <f t="shared" si="0"/>
        <v>0.13999999999999999</v>
      </c>
    </row>
    <row r="13" spans="1:2" ht="12.75">
      <c r="A13" s="2">
        <f aca="true" t="shared" si="2" ref="A13:A18">A12+10%</f>
        <v>1.0999999999999999</v>
      </c>
      <c r="B13" s="3">
        <f t="shared" si="0"/>
        <v>0.14</v>
      </c>
    </row>
    <row r="14" spans="1:2" ht="12.75">
      <c r="A14" s="2">
        <f t="shared" si="2"/>
        <v>1.2</v>
      </c>
      <c r="B14" s="3">
        <f t="shared" si="0"/>
        <v>0.14</v>
      </c>
    </row>
    <row r="15" spans="1:2" ht="12.75">
      <c r="A15" s="2">
        <f t="shared" si="2"/>
        <v>1.3</v>
      </c>
      <c r="B15" s="3">
        <f t="shared" si="0"/>
        <v>0.14</v>
      </c>
    </row>
    <row r="16" spans="1:2" ht="12.75">
      <c r="A16" s="2">
        <f t="shared" si="2"/>
        <v>1.4000000000000001</v>
      </c>
      <c r="B16" s="3">
        <f t="shared" si="0"/>
        <v>0.14</v>
      </c>
    </row>
    <row r="17" spans="1:2" ht="12.75">
      <c r="A17" s="2">
        <f t="shared" si="2"/>
        <v>1.5000000000000002</v>
      </c>
      <c r="B17" s="3">
        <f t="shared" si="0"/>
        <v>0.14</v>
      </c>
    </row>
    <row r="18" spans="1:2" ht="12.75">
      <c r="A18" s="2">
        <f t="shared" si="2"/>
        <v>1.6000000000000003</v>
      </c>
      <c r="B18" s="3">
        <f t="shared" si="0"/>
        <v>0.14</v>
      </c>
    </row>
    <row r="23" spans="1:2" ht="12.75">
      <c r="A23" t="s">
        <v>3</v>
      </c>
      <c r="B23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6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9.421875" style="0" customWidth="1"/>
    <col min="2" max="2" width="15.8515625" style="0" customWidth="1"/>
    <col min="3" max="3" width="13.00390625" style="0" customWidth="1"/>
    <col min="4" max="4" width="11.421875" style="0" customWidth="1"/>
  </cols>
  <sheetData>
    <row r="2" spans="1:2" ht="12.75">
      <c r="A2" t="s">
        <v>19</v>
      </c>
      <c r="B2" s="30">
        <v>5</v>
      </c>
    </row>
    <row r="3" spans="1:3" ht="38.25">
      <c r="A3" s="10" t="s">
        <v>84</v>
      </c>
      <c r="B3" s="7">
        <f>SUM('v1 Main'!C64:AZ64)</f>
        <v>3506.507936263455</v>
      </c>
      <c r="C3" s="7"/>
    </row>
    <row r="4" spans="1:2" ht="12.75">
      <c r="A4" t="s">
        <v>24</v>
      </c>
      <c r="B4">
        <v>3014</v>
      </c>
    </row>
    <row r="5" spans="1:3" ht="12.75">
      <c r="A5" t="s">
        <v>85</v>
      </c>
      <c r="B5" s="2">
        <f>B3/B4-1</f>
        <v>0.16340674726723803</v>
      </c>
      <c r="C5" s="2"/>
    </row>
    <row r="6" spans="1:3" ht="12.75">
      <c r="A6" t="s">
        <v>25</v>
      </c>
      <c r="B6" s="2">
        <f>SUM('v1 Main'!C63:AZ63)/50</f>
        <v>0.88</v>
      </c>
      <c r="C6" s="2"/>
    </row>
    <row r="17" ht="12.75">
      <c r="D17" s="2"/>
    </row>
    <row r="18" ht="13.5" customHeight="1">
      <c r="D18" s="2"/>
    </row>
    <row r="19" ht="12.75">
      <c r="D19" s="2"/>
    </row>
    <row r="20" ht="12.75">
      <c r="D20" s="2"/>
    </row>
    <row r="21" ht="12.75">
      <c r="D21" s="2"/>
    </row>
    <row r="40" spans="1:4" ht="38.25">
      <c r="A40" s="21" t="s">
        <v>19</v>
      </c>
      <c r="B40" s="17" t="s">
        <v>81</v>
      </c>
      <c r="C40" s="17" t="s">
        <v>69</v>
      </c>
      <c r="D40" s="17" t="s">
        <v>57</v>
      </c>
    </row>
    <row r="41" spans="1:4" ht="12.75">
      <c r="A41" t="s">
        <v>76</v>
      </c>
      <c r="B41" s="4">
        <v>3014</v>
      </c>
      <c r="C41" s="2">
        <f>B41/$B$41-1</f>
        <v>0</v>
      </c>
      <c r="D41" s="1">
        <v>0.5</v>
      </c>
    </row>
    <row r="42" spans="1:4" ht="12.75">
      <c r="A42" t="s">
        <v>77</v>
      </c>
      <c r="B42" s="4">
        <v>3166</v>
      </c>
      <c r="C42" s="2">
        <f>B42/$B$41-1</f>
        <v>0.050431320504313204</v>
      </c>
      <c r="D42" s="1">
        <v>0.52</v>
      </c>
    </row>
    <row r="43" spans="1:4" ht="12.75">
      <c r="A43" s="8" t="s">
        <v>78</v>
      </c>
      <c r="B43" s="18">
        <v>4296</v>
      </c>
      <c r="C43" s="19">
        <f>B43/$B$41-1</f>
        <v>0.4253483742534838</v>
      </c>
      <c r="D43" s="20">
        <v>0.86</v>
      </c>
    </row>
    <row r="44" spans="1:4" ht="12.75">
      <c r="A44" t="s">
        <v>79</v>
      </c>
      <c r="B44" s="4">
        <v>3655</v>
      </c>
      <c r="C44" s="2">
        <f>B44/$B$41-1</f>
        <v>0.2126741871267419</v>
      </c>
      <c r="D44" s="1">
        <v>0.88</v>
      </c>
    </row>
    <row r="45" spans="1:4" ht="12.75">
      <c r="A45" t="s">
        <v>80</v>
      </c>
      <c r="B45" s="4">
        <v>3507</v>
      </c>
      <c r="C45" s="2">
        <f>B45/$B$41-1</f>
        <v>0.16357000663569998</v>
      </c>
      <c r="D45" s="1">
        <v>0.88</v>
      </c>
    </row>
    <row r="61" ht="12.75">
      <c r="A61" t="s">
        <v>89</v>
      </c>
    </row>
    <row r="62" spans="1:52" ht="12.75">
      <c r="A62" t="s">
        <v>90</v>
      </c>
      <c r="B62">
        <v>78.125</v>
      </c>
      <c r="C62">
        <v>77.59114583333333</v>
      </c>
      <c r="D62">
        <v>77.38566053602429</v>
      </c>
      <c r="E62">
        <v>77.48754171368634</v>
      </c>
      <c r="F62">
        <v>77.87743270385948</v>
      </c>
      <c r="G62">
        <v>78.53748040975242</v>
      </c>
      <c r="H62">
        <v>79.45120383210748</v>
      </c>
      <c r="I62">
        <v>80.6033723446743</v>
      </c>
      <c r="J62">
        <v>81.97989283315215</v>
      </c>
      <c r="K62">
        <v>83.56770488535805</v>
      </c>
      <c r="L62">
        <v>85.35468328231605</v>
      </c>
      <c r="M62">
        <v>87.32954709642121</v>
      </c>
      <c r="N62">
        <v>89.48177475424465</v>
      </c>
      <c r="O62">
        <v>91.80152446831232</v>
      </c>
      <c r="P62">
        <v>94.2795594846741</v>
      </c>
      <c r="Q62">
        <v>96.90717763161358</v>
      </c>
      <c r="R62">
        <v>99.67614468973576</v>
      </c>
      <c r="S62">
        <v>102.57863113518755</v>
      </c>
      <c r="T62">
        <v>105.60715183616387</v>
      </c>
      <c r="U62">
        <v>108.75450830836466</v>
      </c>
      <c r="V62">
        <v>112.01373315789691</v>
      </c>
      <c r="W62">
        <v>115.37803636045817</v>
      </c>
      <c r="X62">
        <v>118.84075304365916</v>
      </c>
      <c r="Y62">
        <v>122.39529245520227</v>
      </c>
      <c r="Z62">
        <v>126.03508781346967</v>
      </c>
      <c r="AA62">
        <v>129.75354674901428</v>
      </c>
      <c r="AB62">
        <v>133.5440020556051</v>
      </c>
      <c r="AC62">
        <v>137.3996624779537</v>
      </c>
      <c r="AD62">
        <v>141.31356327013665</v>
      </c>
      <c r="AE62">
        <v>145.2785162641</v>
      </c>
      <c r="AF62">
        <v>149.28705919157153</v>
      </c>
      <c r="AG62">
        <v>153.33140400525824</v>
      </c>
      <c r="AH62">
        <v>157.40338394644033</v>
      </c>
      <c r="AI62">
        <v>161.4943991060209</v>
      </c>
      <c r="AJ62">
        <v>165.59536022479782</v>
      </c>
      <c r="AK62">
        <v>169.69663047621896</v>
      </c>
      <c r="AL62">
        <v>173.78796497118697</v>
      </c>
      <c r="AM62">
        <v>177.85844771961524</v>
      </c>
      <c r="AN62">
        <v>181.89642577741125</v>
      </c>
      <c r="AO62">
        <v>185.889440300385</v>
      </c>
      <c r="AP62">
        <v>189.82415421824697</v>
      </c>
      <c r="AQ62">
        <v>193.6862762323695</v>
      </c>
      <c r="AR62">
        <v>197.46905215613026</v>
      </c>
      <c r="AS62">
        <v>201.16688573389996</v>
      </c>
      <c r="AT62">
        <v>204.77521420003347</v>
      </c>
      <c r="AU62">
        <v>208.2903955372163</v>
      </c>
      <c r="AV62">
        <v>211.7096063953104</v>
      </c>
      <c r="AW62">
        <v>215.03074972151333</v>
      </c>
      <c r="AX62">
        <v>218.252371234693</v>
      </c>
      <c r="AY62">
        <v>221.37358395182468</v>
      </c>
      <c r="AZ62">
        <v>224.39400004313248</v>
      </c>
    </row>
    <row r="63" spans="1:52" ht="12.75">
      <c r="A63" t="s">
        <v>91</v>
      </c>
      <c r="B63">
        <v>78.125</v>
      </c>
      <c r="C63">
        <v>77.59114583333333</v>
      </c>
      <c r="D63">
        <v>77.38566053602429</v>
      </c>
      <c r="E63">
        <v>77.48754171368634</v>
      </c>
      <c r="F63">
        <v>77.87743270385948</v>
      </c>
      <c r="G63">
        <v>78.53748040975242</v>
      </c>
      <c r="H63">
        <v>79.45120383210748</v>
      </c>
      <c r="I63">
        <v>80.6033723446743</v>
      </c>
      <c r="J63">
        <v>81.97989283315215</v>
      </c>
      <c r="K63">
        <v>83.56770488535805</v>
      </c>
      <c r="L63">
        <v>85.35468328231605</v>
      </c>
      <c r="M63">
        <v>87.32954709642121</v>
      </c>
      <c r="N63">
        <v>89.48177475424465</v>
      </c>
      <c r="O63">
        <v>91.80152446831232</v>
      </c>
      <c r="P63">
        <v>94.2795594846741</v>
      </c>
      <c r="Q63">
        <v>96.90717763161358</v>
      </c>
      <c r="R63">
        <v>99.67614468973576</v>
      </c>
      <c r="S63">
        <v>102.57863113518755</v>
      </c>
      <c r="T63">
        <v>105.60715183616387</v>
      </c>
      <c r="U63">
        <v>108.75450830836466</v>
      </c>
      <c r="V63">
        <v>112.01373315789691</v>
      </c>
      <c r="W63">
        <v>115.37803636045817</v>
      </c>
      <c r="X63">
        <v>118.84075304365916</v>
      </c>
      <c r="Y63">
        <v>122.39529245520227</v>
      </c>
      <c r="Z63">
        <v>126.03508781346967</v>
      </c>
      <c r="AA63">
        <v>129.75354674901428</v>
      </c>
      <c r="AB63">
        <v>133.5440020556051</v>
      </c>
      <c r="AC63">
        <v>137.3996624779537</v>
      </c>
      <c r="AD63">
        <v>141.31356327013665</v>
      </c>
      <c r="AE63">
        <v>145.2785162641</v>
      </c>
      <c r="AF63">
        <v>149.28852637687493</v>
      </c>
      <c r="AG63">
        <v>153.34088508314568</v>
      </c>
      <c r="AH63">
        <v>157.4359679684924</v>
      </c>
      <c r="AI63">
        <v>161.57705952452667</v>
      </c>
      <c r="AJ63">
        <v>165.77020327935475</v>
      </c>
      <c r="AK63">
        <v>170.02407555030868</v>
      </c>
      <c r="AL63">
        <v>174.34988128462567</v>
      </c>
      <c r="AM63">
        <v>178.76127061907619</v>
      </c>
      <c r="AN63">
        <v>183.2742749426724</v>
      </c>
      <c r="AO63">
        <v>187.9072613886589</v>
      </c>
      <c r="AP63">
        <v>192.68090481405082</v>
      </c>
      <c r="AQ63">
        <v>197.61817644799467</v>
      </c>
      <c r="AR63">
        <v>202.74434850507998</v>
      </c>
      <c r="AS63">
        <v>208.08701416724065</v>
      </c>
      <c r="AT63">
        <v>213.67612243881908</v>
      </c>
      <c r="AU63">
        <v>219.54402747442055</v>
      </c>
      <c r="AV63">
        <v>225.72555206901683</v>
      </c>
      <c r="AW63">
        <v>232.25806508497146</v>
      </c>
      <c r="AX63">
        <v>239.18157267181607</v>
      </c>
      <c r="AY63">
        <v>246.53882321223836</v>
      </c>
      <c r="AZ63">
        <v>254.37542600233414</v>
      </c>
    </row>
    <row r="64" spans="1:52" ht="12.75">
      <c r="A64" t="s">
        <v>92</v>
      </c>
      <c r="B64">
        <v>78.125</v>
      </c>
      <c r="C64">
        <v>77.59114583333333</v>
      </c>
      <c r="D64">
        <v>77.37245578342012</v>
      </c>
      <c r="E64">
        <v>77.43745472366896</v>
      </c>
      <c r="F64">
        <v>77.75882231407428</v>
      </c>
      <c r="G64">
        <v>78.31305230227099</v>
      </c>
      <c r="H64">
        <v>79.08014502443795</v>
      </c>
      <c r="I64">
        <v>80.04333040027166</v>
      </c>
      <c r="J64">
        <v>81.18881895617639</v>
      </c>
      <c r="K64">
        <v>82.50557863101973</v>
      </c>
      <c r="L64">
        <v>83.98513532096631</v>
      </c>
      <c r="M64">
        <v>85.62139530557704</v>
      </c>
      <c r="N64">
        <v>87.41048786796118</v>
      </c>
      <c r="O64">
        <v>89.3506265785989</v>
      </c>
      <c r="P64">
        <v>91.44198785670469</v>
      </c>
      <c r="Q64">
        <v>93.68660555577394</v>
      </c>
      <c r="R64">
        <v>96.08828044225416</v>
      </c>
      <c r="S64">
        <v>98.6525035490304</v>
      </c>
      <c r="T64">
        <v>101.38639248946325</v>
      </c>
      <c r="U64">
        <v>104.29863991384725</v>
      </c>
      <c r="V64">
        <v>107.39947337908383</v>
      </c>
      <c r="W64">
        <v>110.70062598474831</v>
      </c>
      <c r="X64">
        <v>114.21531720518257</v>
      </c>
      <c r="Y64">
        <v>117.95824341832137</v>
      </c>
      <c r="Z64">
        <v>121.94557769818041</v>
      </c>
      <c r="AA64">
        <v>126.19497849977145</v>
      </c>
      <c r="AB64">
        <v>130.72560692310532</v>
      </c>
      <c r="AC64">
        <v>135.5581522973037</v>
      </c>
      <c r="AD64">
        <v>140.7148658770418</v>
      </c>
      <c r="AE64">
        <v>146.21960249193438</v>
      </c>
      <c r="AF64">
        <v>152.09787003538398</v>
      </c>
      <c r="AG64">
        <v>158.37688672312925</v>
      </c>
      <c r="AH64">
        <v>165.0856460935503</v>
      </c>
      <c r="AI64">
        <v>172.25498976196394</v>
      </c>
      <c r="AJ64">
        <v>179.91768797992398</v>
      </c>
      <c r="AK64">
        <v>188.1085280881618</v>
      </c>
      <c r="AL64">
        <v>196.86441098847277</v>
      </c>
      <c r="AM64">
        <v>206.2244557957913</v>
      </c>
      <c r="AN64">
        <v>216.23011286708152</v>
      </c>
      <c r="AO64">
        <v>226.925285438704</v>
      </c>
      <c r="AP64">
        <v>238.35646013876618</v>
      </c>
      <c r="AQ64">
        <v>250.57284667580336</v>
      </c>
      <c r="AR64">
        <v>263.61795571432214</v>
      </c>
      <c r="AS64">
        <v>277.5360528539559</v>
      </c>
      <c r="AT64">
        <v>292.3723635264083</v>
      </c>
      <c r="AU64">
        <v>308.1732719484779</v>
      </c>
      <c r="AV64">
        <v>324.9865152892879</v>
      </c>
      <c r="AW64">
        <v>342.86137414141285</v>
      </c>
      <c r="AX64">
        <v>361.84886032451374</v>
      </c>
      <c r="AY64">
        <v>382.0019029958206</v>
      </c>
      <c r="AZ64">
        <v>403.3755339938441</v>
      </c>
    </row>
    <row r="65" spans="1:52" ht="12.75">
      <c r="A65" t="s">
        <v>93</v>
      </c>
      <c r="B65">
        <v>78.125</v>
      </c>
      <c r="C65">
        <v>77.59114583333333</v>
      </c>
      <c r="D65">
        <v>77.3790581597222</v>
      </c>
      <c r="E65">
        <v>77.46249821867765</v>
      </c>
      <c r="F65">
        <v>77.81812750896688</v>
      </c>
      <c r="G65">
        <v>78.42526635601169</v>
      </c>
      <c r="H65">
        <v>79.26567442827272</v>
      </c>
      <c r="I65">
        <v>80.32335137247297</v>
      </c>
      <c r="J65">
        <v>81.58435589466427</v>
      </c>
      <c r="K65">
        <v>83.03664175818889</v>
      </c>
      <c r="L65">
        <v>84.66990930164117</v>
      </c>
      <c r="M65">
        <v>86.47547120099912</v>
      </c>
      <c r="N65">
        <v>88.44613131110289</v>
      </c>
      <c r="O65">
        <v>90.57607552345559</v>
      </c>
      <c r="P65">
        <v>92.86077367068937</v>
      </c>
      <c r="Q65">
        <v>95.29689159369374</v>
      </c>
      <c r="R65">
        <v>97.88221256599496</v>
      </c>
      <c r="S65">
        <v>100.61556734210896</v>
      </c>
      <c r="T65">
        <v>103.49677216281353</v>
      </c>
      <c r="U65">
        <v>106.52657411110594</v>
      </c>
      <c r="V65">
        <v>109.70660326849034</v>
      </c>
      <c r="W65">
        <v>113.0393311726032</v>
      </c>
      <c r="X65">
        <v>116.52803512442082</v>
      </c>
      <c r="Y65">
        <v>120.17676793676178</v>
      </c>
      <c r="Z65">
        <v>123.99033275582501</v>
      </c>
      <c r="AA65">
        <v>127.97426262439285</v>
      </c>
      <c r="AB65">
        <v>132.1348044893552</v>
      </c>
      <c r="AC65">
        <v>136.47890738762874</v>
      </c>
      <c r="AD65">
        <v>141.0142145735892</v>
      </c>
      <c r="AE65">
        <v>145.7490593780172</v>
      </c>
      <c r="AF65">
        <v>150.69246461347774</v>
      </c>
      <c r="AG65">
        <v>155.85414536419373</v>
      </c>
      <c r="AH65">
        <v>161.24451501999533</v>
      </c>
      <c r="AI65">
        <v>166.87469443399237</v>
      </c>
      <c r="AJ65">
        <v>172.75652410236086</v>
      </c>
      <c r="AK65">
        <v>178.9025792821903</v>
      </c>
      <c r="AL65">
        <v>185.3261879798298</v>
      </c>
      <c r="AM65">
        <v>192.04145175770316</v>
      </c>
      <c r="AN65">
        <v>199.0632693222463</v>
      </c>
      <c r="AO65">
        <v>206.4073628695444</v>
      </c>
      <c r="AP65">
        <v>214.09030717850646</v>
      </c>
      <c r="AQ65">
        <v>222.12956145408634</v>
      </c>
      <c r="AR65">
        <v>230.54350393522608</v>
      </c>
      <c r="AS65">
        <v>239.3514692939278</v>
      </c>
      <c r="AT65">
        <v>248.57378886322078</v>
      </c>
      <c r="AU65">
        <v>258.231833742847</v>
      </c>
      <c r="AV65">
        <v>268.3480608422991</v>
      </c>
      <c r="AW65">
        <v>278.94606193146296</v>
      </c>
      <c r="AX65">
        <v>290.0506157796031</v>
      </c>
      <c r="AY65">
        <v>301.6877434738225</v>
      </c>
      <c r="AZ65">
        <v>313.8847670184881</v>
      </c>
    </row>
    <row r="66" spans="1:52" ht="12.75">
      <c r="A66" t="s">
        <v>88</v>
      </c>
      <c r="B66">
        <v>78.125</v>
      </c>
      <c r="C66">
        <v>77.59114583333333</v>
      </c>
      <c r="D66">
        <v>77.38566053602429</v>
      </c>
      <c r="E66">
        <v>77.48754171368634</v>
      </c>
      <c r="F66">
        <v>77.87743270385948</v>
      </c>
      <c r="G66">
        <v>78.53748040975242</v>
      </c>
      <c r="H66">
        <v>79.45120383210748</v>
      </c>
      <c r="I66">
        <v>80.6033723446743</v>
      </c>
      <c r="J66">
        <v>81.97989283315215</v>
      </c>
      <c r="K66">
        <v>83.56770488535805</v>
      </c>
      <c r="L66">
        <v>85.35468328231605</v>
      </c>
      <c r="M66">
        <v>87.32954709642121</v>
      </c>
      <c r="N66">
        <v>89.48177475424465</v>
      </c>
      <c r="O66">
        <v>91.80152446831232</v>
      </c>
      <c r="P66">
        <v>94.2795594846741</v>
      </c>
      <c r="Q66">
        <v>96.90717763161358</v>
      </c>
      <c r="R66">
        <v>99.67614468973576</v>
      </c>
      <c r="S66">
        <v>102.57863113518755</v>
      </c>
      <c r="T66">
        <v>105.60715183616387</v>
      </c>
      <c r="U66">
        <v>108.74779519076547</v>
      </c>
      <c r="V66">
        <v>111.99000220599972</v>
      </c>
      <c r="W66">
        <v>115.32632230997187</v>
      </c>
      <c r="X66">
        <v>118.75219700962015</v>
      </c>
      <c r="Y66">
        <v>122.26576926882743</v>
      </c>
      <c r="Z66">
        <v>125.86771668269688</v>
      </c>
      <c r="AA66">
        <v>129.56110670874045</v>
      </c>
      <c r="AB66">
        <v>133.35127238610283</v>
      </c>
      <c r="AC66">
        <v>137.24570713102133</v>
      </c>
      <c r="AD66">
        <v>141.25397734168837</v>
      </c>
      <c r="AE66">
        <v>145.38765167962873</v>
      </c>
      <c r="AF66">
        <v>149.6602460186306</v>
      </c>
      <c r="AG66">
        <v>154.08718316710105</v>
      </c>
      <c r="AH66">
        <v>158.68576657630035</v>
      </c>
      <c r="AI66">
        <v>163.47516734602982</v>
      </c>
      <c r="AJ66">
        <v>168.47642393172322</v>
      </c>
      <c r="AK66">
        <v>173.71245404319316</v>
      </c>
      <c r="AL66">
        <v>179.2080783061188</v>
      </c>
      <c r="AM66">
        <v>184.9900553333068</v>
      </c>
      <c r="AN66">
        <v>191.08712792433425</v>
      </c>
      <c r="AO66">
        <v>197.53008017988384</v>
      </c>
      <c r="AP66">
        <v>204.3518053813578</v>
      </c>
      <c r="AQ66">
        <v>211.58738454763534</v>
      </c>
      <c r="AR66">
        <v>219.2741756395105</v>
      </c>
      <c r="AS66">
        <v>227.4519134387819</v>
      </c>
      <c r="AT66">
        <v>236.162820183512</v>
      </c>
      <c r="AU66">
        <v>245.45172709395302</v>
      </c>
      <c r="AV66">
        <v>255.36620697535898</v>
      </c>
      <c r="AW66">
        <v>265.95671813465725</v>
      </c>
      <c r="AX66">
        <v>277.2767598980188</v>
      </c>
      <c r="AY66">
        <v>289.38304006599714</v>
      </c>
      <c r="AZ66">
        <v>302.3356546923705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60"/>
  <sheetViews>
    <sheetView workbookViewId="0" topLeftCell="A1">
      <selection activeCell="A27" sqref="A27"/>
    </sheetView>
  </sheetViews>
  <sheetFormatPr defaultColWidth="9.140625" defaultRowHeight="12.75"/>
  <cols>
    <col min="1" max="1" width="35.421875" style="0" bestFit="1" customWidth="1"/>
    <col min="3" max="3" width="9.28125" style="0" bestFit="1" customWidth="1"/>
  </cols>
  <sheetData>
    <row r="1" spans="1:2" ht="12.75">
      <c r="A1" t="s">
        <v>27</v>
      </c>
      <c r="B1" s="1">
        <v>0</v>
      </c>
    </row>
    <row r="2" spans="1:2" ht="12.75">
      <c r="A2" t="s">
        <v>8</v>
      </c>
      <c r="B2" s="11">
        <v>1</v>
      </c>
    </row>
    <row r="3" spans="1:3" ht="12.75">
      <c r="A3" t="s">
        <v>5</v>
      </c>
      <c r="B3" s="11">
        <f>Control2!B3</f>
        <v>2</v>
      </c>
      <c r="C3" t="s">
        <v>6</v>
      </c>
    </row>
    <row r="4" spans="1:3" ht="12.75">
      <c r="A4" t="s">
        <v>7</v>
      </c>
      <c r="B4">
        <v>5</v>
      </c>
      <c r="C4" t="s">
        <v>6</v>
      </c>
    </row>
    <row r="5" spans="1:2" ht="12.75">
      <c r="A5" t="s">
        <v>10</v>
      </c>
      <c r="B5" s="1">
        <f>Control2!B2</f>
        <v>0.1</v>
      </c>
    </row>
    <row r="6" spans="1:3" ht="12.75">
      <c r="A6" t="s">
        <v>29</v>
      </c>
      <c r="B6" s="11">
        <v>1200</v>
      </c>
      <c r="C6" t="s">
        <v>56</v>
      </c>
    </row>
    <row r="7" spans="1:3" ht="12.75">
      <c r="A7" t="s">
        <v>43</v>
      </c>
      <c r="B7" s="11">
        <v>100</v>
      </c>
      <c r="C7" t="s">
        <v>56</v>
      </c>
    </row>
    <row r="8" spans="1:3" ht="12.75">
      <c r="A8" t="s">
        <v>58</v>
      </c>
      <c r="B8" s="11">
        <f>Control2!B1</f>
        <v>7</v>
      </c>
      <c r="C8" t="s">
        <v>59</v>
      </c>
    </row>
    <row r="10" spans="1:82" ht="12.75">
      <c r="A10" t="s">
        <v>0</v>
      </c>
      <c r="B10">
        <v>0</v>
      </c>
      <c r="C10">
        <f aca="true" t="shared" si="0" ref="C10:AH10">B10+0.25</f>
        <v>0.25</v>
      </c>
      <c r="D10">
        <f t="shared" si="0"/>
        <v>0.5</v>
      </c>
      <c r="E10">
        <f t="shared" si="0"/>
        <v>0.75</v>
      </c>
      <c r="F10">
        <f t="shared" si="0"/>
        <v>1</v>
      </c>
      <c r="G10">
        <f t="shared" si="0"/>
        <v>1.25</v>
      </c>
      <c r="H10">
        <f t="shared" si="0"/>
        <v>1.5</v>
      </c>
      <c r="I10">
        <f t="shared" si="0"/>
        <v>1.75</v>
      </c>
      <c r="J10">
        <f t="shared" si="0"/>
        <v>2</v>
      </c>
      <c r="K10">
        <f t="shared" si="0"/>
        <v>2.25</v>
      </c>
      <c r="L10">
        <f t="shared" si="0"/>
        <v>2.5</v>
      </c>
      <c r="M10">
        <f t="shared" si="0"/>
        <v>2.75</v>
      </c>
      <c r="N10">
        <f t="shared" si="0"/>
        <v>3</v>
      </c>
      <c r="O10">
        <f t="shared" si="0"/>
        <v>3.25</v>
      </c>
      <c r="P10">
        <f t="shared" si="0"/>
        <v>3.5</v>
      </c>
      <c r="Q10">
        <f t="shared" si="0"/>
        <v>3.75</v>
      </c>
      <c r="R10">
        <f t="shared" si="0"/>
        <v>4</v>
      </c>
      <c r="S10">
        <f t="shared" si="0"/>
        <v>4.25</v>
      </c>
      <c r="T10">
        <f t="shared" si="0"/>
        <v>4.5</v>
      </c>
      <c r="U10">
        <f t="shared" si="0"/>
        <v>4.75</v>
      </c>
      <c r="V10">
        <f t="shared" si="0"/>
        <v>5</v>
      </c>
      <c r="W10">
        <f t="shared" si="0"/>
        <v>5.25</v>
      </c>
      <c r="X10">
        <f t="shared" si="0"/>
        <v>5.5</v>
      </c>
      <c r="Y10">
        <f t="shared" si="0"/>
        <v>5.75</v>
      </c>
      <c r="Z10">
        <f t="shared" si="0"/>
        <v>6</v>
      </c>
      <c r="AA10">
        <f t="shared" si="0"/>
        <v>6.25</v>
      </c>
      <c r="AB10">
        <f t="shared" si="0"/>
        <v>6.5</v>
      </c>
      <c r="AC10">
        <f t="shared" si="0"/>
        <v>6.75</v>
      </c>
      <c r="AD10">
        <f t="shared" si="0"/>
        <v>7</v>
      </c>
      <c r="AE10">
        <f t="shared" si="0"/>
        <v>7.25</v>
      </c>
      <c r="AF10">
        <f t="shared" si="0"/>
        <v>7.5</v>
      </c>
      <c r="AG10">
        <f t="shared" si="0"/>
        <v>7.75</v>
      </c>
      <c r="AH10">
        <f t="shared" si="0"/>
        <v>8</v>
      </c>
      <c r="AI10">
        <f aca="true" t="shared" si="1" ref="AI10:CD10">AH10+0.25</f>
        <v>8.25</v>
      </c>
      <c r="AJ10">
        <f t="shared" si="1"/>
        <v>8.5</v>
      </c>
      <c r="AK10">
        <f t="shared" si="1"/>
        <v>8.75</v>
      </c>
      <c r="AL10">
        <f t="shared" si="1"/>
        <v>9</v>
      </c>
      <c r="AM10">
        <f t="shared" si="1"/>
        <v>9.25</v>
      </c>
      <c r="AN10">
        <f t="shared" si="1"/>
        <v>9.5</v>
      </c>
      <c r="AO10">
        <f t="shared" si="1"/>
        <v>9.75</v>
      </c>
      <c r="AP10">
        <f t="shared" si="1"/>
        <v>10</v>
      </c>
      <c r="AQ10">
        <f t="shared" si="1"/>
        <v>10.25</v>
      </c>
      <c r="AR10">
        <f t="shared" si="1"/>
        <v>10.5</v>
      </c>
      <c r="AS10">
        <f t="shared" si="1"/>
        <v>10.75</v>
      </c>
      <c r="AT10">
        <f t="shared" si="1"/>
        <v>11</v>
      </c>
      <c r="AU10">
        <f t="shared" si="1"/>
        <v>11.25</v>
      </c>
      <c r="AV10">
        <f t="shared" si="1"/>
        <v>11.5</v>
      </c>
      <c r="AW10">
        <f t="shared" si="1"/>
        <v>11.75</v>
      </c>
      <c r="AX10">
        <f t="shared" si="1"/>
        <v>12</v>
      </c>
      <c r="AY10">
        <f t="shared" si="1"/>
        <v>12.25</v>
      </c>
      <c r="AZ10">
        <f t="shared" si="1"/>
        <v>12.5</v>
      </c>
      <c r="BA10">
        <f t="shared" si="1"/>
        <v>12.75</v>
      </c>
      <c r="BB10">
        <f t="shared" si="1"/>
        <v>13</v>
      </c>
      <c r="BC10">
        <f t="shared" si="1"/>
        <v>13.25</v>
      </c>
      <c r="BD10">
        <f t="shared" si="1"/>
        <v>13.5</v>
      </c>
      <c r="BE10">
        <f t="shared" si="1"/>
        <v>13.75</v>
      </c>
      <c r="BF10">
        <f t="shared" si="1"/>
        <v>14</v>
      </c>
      <c r="BG10">
        <f t="shared" si="1"/>
        <v>14.25</v>
      </c>
      <c r="BH10">
        <f t="shared" si="1"/>
        <v>14.5</v>
      </c>
      <c r="BI10">
        <f t="shared" si="1"/>
        <v>14.75</v>
      </c>
      <c r="BJ10">
        <f t="shared" si="1"/>
        <v>15</v>
      </c>
      <c r="BK10">
        <f t="shared" si="1"/>
        <v>15.25</v>
      </c>
      <c r="BL10">
        <f t="shared" si="1"/>
        <v>15.5</v>
      </c>
      <c r="BM10">
        <f t="shared" si="1"/>
        <v>15.75</v>
      </c>
      <c r="BN10">
        <f t="shared" si="1"/>
        <v>16</v>
      </c>
      <c r="BO10">
        <f t="shared" si="1"/>
        <v>16.25</v>
      </c>
      <c r="BP10">
        <f t="shared" si="1"/>
        <v>16.5</v>
      </c>
      <c r="BQ10">
        <f t="shared" si="1"/>
        <v>16.75</v>
      </c>
      <c r="BR10">
        <f t="shared" si="1"/>
        <v>17</v>
      </c>
      <c r="BS10">
        <f t="shared" si="1"/>
        <v>17.25</v>
      </c>
      <c r="BT10">
        <f t="shared" si="1"/>
        <v>17.5</v>
      </c>
      <c r="BU10">
        <f t="shared" si="1"/>
        <v>17.75</v>
      </c>
      <c r="BV10">
        <f t="shared" si="1"/>
        <v>18</v>
      </c>
      <c r="BW10">
        <f t="shared" si="1"/>
        <v>18.25</v>
      </c>
      <c r="BX10">
        <f t="shared" si="1"/>
        <v>18.5</v>
      </c>
      <c r="BY10">
        <f t="shared" si="1"/>
        <v>18.75</v>
      </c>
      <c r="BZ10">
        <f t="shared" si="1"/>
        <v>19</v>
      </c>
      <c r="CA10">
        <f t="shared" si="1"/>
        <v>19.25</v>
      </c>
      <c r="CB10">
        <f t="shared" si="1"/>
        <v>19.5</v>
      </c>
      <c r="CC10">
        <f t="shared" si="1"/>
        <v>19.75</v>
      </c>
      <c r="CD10">
        <f t="shared" si="1"/>
        <v>20</v>
      </c>
    </row>
    <row r="12" ht="12.75">
      <c r="A12" s="5" t="s">
        <v>30</v>
      </c>
    </row>
    <row r="13" spans="1:82" ht="12.75">
      <c r="A13" t="s">
        <v>31</v>
      </c>
      <c r="B13" s="1">
        <v>0.5</v>
      </c>
      <c r="C13" s="1">
        <f aca="true" t="shared" si="2" ref="C13:AH13">MAX(MIN(B13+C45,100%),0%)</f>
        <v>0.525</v>
      </c>
      <c r="D13" s="1">
        <f t="shared" si="2"/>
        <v>0.55</v>
      </c>
      <c r="E13" s="1">
        <f t="shared" si="2"/>
        <v>0.5750000000000001</v>
      </c>
      <c r="F13" s="1">
        <f t="shared" si="2"/>
        <v>0.6000000000000001</v>
      </c>
      <c r="G13" s="1">
        <f t="shared" si="2"/>
        <v>0.6250000000000001</v>
      </c>
      <c r="H13" s="1">
        <f t="shared" si="2"/>
        <v>0.6500000000000001</v>
      </c>
      <c r="I13" s="1">
        <f t="shared" si="2"/>
        <v>0.6750000000000002</v>
      </c>
      <c r="J13" s="1">
        <f t="shared" si="2"/>
        <v>0.7000000000000002</v>
      </c>
      <c r="K13" s="1">
        <f t="shared" si="2"/>
        <v>0.7250000000000002</v>
      </c>
      <c r="L13" s="1">
        <f t="shared" si="2"/>
        <v>0.7500000000000002</v>
      </c>
      <c r="M13" s="1">
        <f t="shared" si="2"/>
        <v>0.7750000000000002</v>
      </c>
      <c r="N13" s="1">
        <f t="shared" si="2"/>
        <v>0.8000000000000003</v>
      </c>
      <c r="O13" s="1">
        <f t="shared" si="2"/>
        <v>0.8250000000000003</v>
      </c>
      <c r="P13" s="1">
        <f t="shared" si="2"/>
        <v>0.8500000000000003</v>
      </c>
      <c r="Q13" s="1">
        <f t="shared" si="2"/>
        <v>0.8750000000000003</v>
      </c>
      <c r="R13" s="1">
        <f t="shared" si="2"/>
        <v>0.9000000000000004</v>
      </c>
      <c r="S13" s="1">
        <f t="shared" si="2"/>
        <v>0.9250000000000004</v>
      </c>
      <c r="T13" s="1">
        <f t="shared" si="2"/>
        <v>0.9500000000000004</v>
      </c>
      <c r="U13" s="1">
        <f t="shared" si="2"/>
        <v>0.9750000000000004</v>
      </c>
      <c r="V13" s="1">
        <f t="shared" si="2"/>
        <v>1</v>
      </c>
      <c r="W13" s="1">
        <f t="shared" si="2"/>
        <v>0.975</v>
      </c>
      <c r="X13" s="1">
        <f t="shared" si="2"/>
        <v>0.95</v>
      </c>
      <c r="Y13" s="1">
        <f t="shared" si="2"/>
        <v>0.9249999999999999</v>
      </c>
      <c r="Z13" s="1">
        <f t="shared" si="2"/>
        <v>0.8999999999999999</v>
      </c>
      <c r="AA13" s="1">
        <f t="shared" si="2"/>
        <v>0.8749999999999999</v>
      </c>
      <c r="AB13" s="1">
        <f t="shared" si="2"/>
        <v>0.8499999999999999</v>
      </c>
      <c r="AC13" s="1">
        <f t="shared" si="2"/>
        <v>0.8249999999999998</v>
      </c>
      <c r="AD13" s="1">
        <f t="shared" si="2"/>
        <v>0.7999999999999998</v>
      </c>
      <c r="AE13" s="1">
        <f t="shared" si="2"/>
        <v>0.7749999999999998</v>
      </c>
      <c r="AF13" s="1">
        <f t="shared" si="2"/>
        <v>0.7499999999999998</v>
      </c>
      <c r="AG13" s="1">
        <f t="shared" si="2"/>
        <v>0.7249999999999998</v>
      </c>
      <c r="AH13" s="1">
        <f t="shared" si="2"/>
        <v>0.6999999999999997</v>
      </c>
      <c r="AI13" s="1">
        <f aca="true" t="shared" si="3" ref="AI13:BN13">MAX(MIN(AH13+AI45,100%),0%)</f>
        <v>0.6749999999999997</v>
      </c>
      <c r="AJ13" s="1">
        <f t="shared" si="3"/>
        <v>0.6499999999999997</v>
      </c>
      <c r="AK13" s="1">
        <f t="shared" si="3"/>
        <v>0.6249999999999997</v>
      </c>
      <c r="AL13" s="1">
        <f t="shared" si="3"/>
        <v>0.5999999999999996</v>
      </c>
      <c r="AM13" s="1">
        <f t="shared" si="3"/>
        <v>0.5749999999999996</v>
      </c>
      <c r="AN13" s="1">
        <f t="shared" si="3"/>
        <v>0.5499999999999996</v>
      </c>
      <c r="AO13" s="1">
        <f t="shared" si="3"/>
        <v>0.5249999999999996</v>
      </c>
      <c r="AP13" s="1">
        <f t="shared" si="3"/>
        <v>0.49999999999999956</v>
      </c>
      <c r="AQ13" s="1">
        <f t="shared" si="3"/>
        <v>0.47499999999999953</v>
      </c>
      <c r="AR13" s="1">
        <f t="shared" si="3"/>
        <v>0.4499999999999995</v>
      </c>
      <c r="AS13" s="1">
        <f t="shared" si="3"/>
        <v>0.4249999999999995</v>
      </c>
      <c r="AT13" s="1">
        <f t="shared" si="3"/>
        <v>0.39999999999999947</v>
      </c>
      <c r="AU13" s="1">
        <f t="shared" si="3"/>
        <v>0.37499999999999944</v>
      </c>
      <c r="AV13" s="1">
        <f t="shared" si="3"/>
        <v>0.3499999999999994</v>
      </c>
      <c r="AW13" s="1">
        <f t="shared" si="3"/>
        <v>0.3249999999999994</v>
      </c>
      <c r="AX13" s="1">
        <f t="shared" si="3"/>
        <v>0.2999999999999994</v>
      </c>
      <c r="AY13" s="1">
        <f t="shared" si="3"/>
        <v>0.27499999999999936</v>
      </c>
      <c r="AZ13" s="1">
        <f t="shared" si="3"/>
        <v>0.24999999999999936</v>
      </c>
      <c r="BA13" s="1">
        <f t="shared" si="3"/>
        <v>0.22499999999999937</v>
      </c>
      <c r="BB13" s="1">
        <f t="shared" si="3"/>
        <v>0.19999999999999937</v>
      </c>
      <c r="BC13" s="1">
        <f t="shared" si="3"/>
        <v>0.17499999999999938</v>
      </c>
      <c r="BD13" s="1">
        <f t="shared" si="3"/>
        <v>0.14999999999999938</v>
      </c>
      <c r="BE13" s="1">
        <f t="shared" si="3"/>
        <v>0.12499999999999939</v>
      </c>
      <c r="BF13" s="1">
        <f t="shared" si="3"/>
        <v>0.0999999999999994</v>
      </c>
      <c r="BG13" s="1">
        <f t="shared" si="3"/>
        <v>0.0749999999999994</v>
      </c>
      <c r="BH13" s="1">
        <f t="shared" si="3"/>
        <v>0.0499999999999994</v>
      </c>
      <c r="BI13" s="1">
        <f t="shared" si="3"/>
        <v>0.024999999999999398</v>
      </c>
      <c r="BJ13" s="1">
        <f t="shared" si="3"/>
        <v>0</v>
      </c>
      <c r="BK13" s="1">
        <f t="shared" si="3"/>
        <v>0</v>
      </c>
      <c r="BL13" s="1">
        <f t="shared" si="3"/>
        <v>0</v>
      </c>
      <c r="BM13" s="1">
        <f t="shared" si="3"/>
        <v>0</v>
      </c>
      <c r="BN13" s="1">
        <f t="shared" si="3"/>
        <v>0</v>
      </c>
      <c r="BO13" s="1">
        <f aca="true" t="shared" si="4" ref="BO13:CD13">MAX(MIN(BN13+BO45,100%),0%)</f>
        <v>0</v>
      </c>
      <c r="BP13" s="1">
        <f t="shared" si="4"/>
        <v>0</v>
      </c>
      <c r="BQ13" s="1">
        <f t="shared" si="4"/>
        <v>0</v>
      </c>
      <c r="BR13" s="1">
        <f t="shared" si="4"/>
        <v>0</v>
      </c>
      <c r="BS13" s="1">
        <f t="shared" si="4"/>
        <v>0</v>
      </c>
      <c r="BT13" s="1">
        <f t="shared" si="4"/>
        <v>0</v>
      </c>
      <c r="BU13" s="1">
        <f t="shared" si="4"/>
        <v>0</v>
      </c>
      <c r="BV13" s="1">
        <f t="shared" si="4"/>
        <v>0</v>
      </c>
      <c r="BW13" s="1">
        <f t="shared" si="4"/>
        <v>0</v>
      </c>
      <c r="BX13" s="1">
        <f t="shared" si="4"/>
        <v>0</v>
      </c>
      <c r="BY13" s="1">
        <f t="shared" si="4"/>
        <v>0</v>
      </c>
      <c r="BZ13" s="1">
        <f t="shared" si="4"/>
        <v>0</v>
      </c>
      <c r="CA13" s="1">
        <f t="shared" si="4"/>
        <v>0</v>
      </c>
      <c r="CB13" s="1">
        <f t="shared" si="4"/>
        <v>0</v>
      </c>
      <c r="CC13" s="1">
        <f t="shared" si="4"/>
        <v>0</v>
      </c>
      <c r="CD13" s="1">
        <f t="shared" si="4"/>
        <v>0</v>
      </c>
    </row>
    <row r="14" spans="1:82" ht="12.75">
      <c r="A14" t="s">
        <v>32</v>
      </c>
      <c r="C14" s="12">
        <f aca="true" t="shared" si="5" ref="C14:AH14">(7%/50%)*C13</f>
        <v>0.07350000000000001</v>
      </c>
      <c r="D14" s="12">
        <f t="shared" si="5"/>
        <v>0.07700000000000001</v>
      </c>
      <c r="E14" s="12">
        <f t="shared" si="5"/>
        <v>0.08050000000000002</v>
      </c>
      <c r="F14" s="12">
        <f t="shared" si="5"/>
        <v>0.08400000000000002</v>
      </c>
      <c r="G14" s="12">
        <f t="shared" si="5"/>
        <v>0.08750000000000002</v>
      </c>
      <c r="H14" s="12">
        <f t="shared" si="5"/>
        <v>0.09100000000000003</v>
      </c>
      <c r="I14" s="12">
        <f t="shared" si="5"/>
        <v>0.09450000000000003</v>
      </c>
      <c r="J14" s="12">
        <f t="shared" si="5"/>
        <v>0.09800000000000003</v>
      </c>
      <c r="K14" s="12">
        <f t="shared" si="5"/>
        <v>0.10150000000000003</v>
      </c>
      <c r="L14" s="12">
        <f t="shared" si="5"/>
        <v>0.10500000000000004</v>
      </c>
      <c r="M14" s="12">
        <f t="shared" si="5"/>
        <v>0.10850000000000004</v>
      </c>
      <c r="N14" s="12">
        <f t="shared" si="5"/>
        <v>0.11200000000000004</v>
      </c>
      <c r="O14" s="12">
        <f t="shared" si="5"/>
        <v>0.11550000000000005</v>
      </c>
      <c r="P14" s="12">
        <f t="shared" si="5"/>
        <v>0.11900000000000005</v>
      </c>
      <c r="Q14" s="12">
        <f t="shared" si="5"/>
        <v>0.12250000000000005</v>
      </c>
      <c r="R14" s="12">
        <f t="shared" si="5"/>
        <v>0.12600000000000006</v>
      </c>
      <c r="S14" s="12">
        <f t="shared" si="5"/>
        <v>0.12950000000000006</v>
      </c>
      <c r="T14" s="12">
        <f t="shared" si="5"/>
        <v>0.13300000000000006</v>
      </c>
      <c r="U14" s="12">
        <f t="shared" si="5"/>
        <v>0.13650000000000007</v>
      </c>
      <c r="V14" s="12">
        <f t="shared" si="5"/>
        <v>0.14</v>
      </c>
      <c r="W14" s="12">
        <f t="shared" si="5"/>
        <v>0.1365</v>
      </c>
      <c r="X14" s="12">
        <f t="shared" si="5"/>
        <v>0.133</v>
      </c>
      <c r="Y14" s="12">
        <f t="shared" si="5"/>
        <v>0.1295</v>
      </c>
      <c r="Z14" s="12">
        <f t="shared" si="5"/>
        <v>0.126</v>
      </c>
      <c r="AA14" s="12">
        <f t="shared" si="5"/>
        <v>0.1225</v>
      </c>
      <c r="AB14" s="12">
        <f t="shared" si="5"/>
        <v>0.119</v>
      </c>
      <c r="AC14" s="12">
        <f t="shared" si="5"/>
        <v>0.11549999999999999</v>
      </c>
      <c r="AD14" s="12">
        <f t="shared" si="5"/>
        <v>0.11199999999999999</v>
      </c>
      <c r="AE14" s="12">
        <f t="shared" si="5"/>
        <v>0.10849999999999999</v>
      </c>
      <c r="AF14" s="12">
        <f t="shared" si="5"/>
        <v>0.10499999999999998</v>
      </c>
      <c r="AG14" s="12">
        <f t="shared" si="5"/>
        <v>0.10149999999999998</v>
      </c>
      <c r="AH14" s="12">
        <f t="shared" si="5"/>
        <v>0.09799999999999998</v>
      </c>
      <c r="AI14" s="12">
        <f aca="true" t="shared" si="6" ref="AI14:AZ14">(7%/50%)*AI13</f>
        <v>0.09449999999999997</v>
      </c>
      <c r="AJ14" s="12">
        <f t="shared" si="6"/>
        <v>0.09099999999999997</v>
      </c>
      <c r="AK14" s="12">
        <f t="shared" si="6"/>
        <v>0.08749999999999997</v>
      </c>
      <c r="AL14" s="12">
        <f t="shared" si="6"/>
        <v>0.08399999999999996</v>
      </c>
      <c r="AM14" s="12">
        <f t="shared" si="6"/>
        <v>0.08049999999999996</v>
      </c>
      <c r="AN14" s="12">
        <f t="shared" si="6"/>
        <v>0.07699999999999996</v>
      </c>
      <c r="AO14" s="12">
        <f t="shared" si="6"/>
        <v>0.07349999999999995</v>
      </c>
      <c r="AP14" s="12">
        <f t="shared" si="6"/>
        <v>0.06999999999999995</v>
      </c>
      <c r="AQ14" s="12">
        <f t="shared" si="6"/>
        <v>0.06649999999999993</v>
      </c>
      <c r="AR14" s="12">
        <f t="shared" si="6"/>
        <v>0.06299999999999993</v>
      </c>
      <c r="AS14" s="12">
        <f t="shared" si="6"/>
        <v>0.059499999999999935</v>
      </c>
      <c r="AT14" s="12">
        <f t="shared" si="6"/>
        <v>0.05599999999999993</v>
      </c>
      <c r="AU14" s="12">
        <f t="shared" si="6"/>
        <v>0.05249999999999993</v>
      </c>
      <c r="AV14" s="12">
        <f t="shared" si="6"/>
        <v>0.048999999999999926</v>
      </c>
      <c r="AW14" s="12">
        <f t="shared" si="6"/>
        <v>0.04549999999999992</v>
      </c>
      <c r="AX14" s="12">
        <f t="shared" si="6"/>
        <v>0.04199999999999992</v>
      </c>
      <c r="AY14" s="12">
        <f t="shared" si="6"/>
        <v>0.038499999999999916</v>
      </c>
      <c r="AZ14" s="12">
        <f t="shared" si="6"/>
        <v>0.03499999999999991</v>
      </c>
      <c r="BA14" s="12">
        <f aca="true" t="shared" si="7" ref="BA14:CD14">(7%/50%)*BA13</f>
        <v>0.03149999999999992</v>
      </c>
      <c r="BB14" s="12">
        <f t="shared" si="7"/>
        <v>0.027999999999999914</v>
      </c>
      <c r="BC14" s="12">
        <f t="shared" si="7"/>
        <v>0.024499999999999914</v>
      </c>
      <c r="BD14" s="12">
        <f t="shared" si="7"/>
        <v>0.020999999999999915</v>
      </c>
      <c r="BE14" s="12">
        <f t="shared" si="7"/>
        <v>0.017499999999999915</v>
      </c>
      <c r="BF14" s="12">
        <f t="shared" si="7"/>
        <v>0.013999999999999917</v>
      </c>
      <c r="BG14" s="12">
        <f t="shared" si="7"/>
        <v>0.010499999999999917</v>
      </c>
      <c r="BH14" s="12">
        <f t="shared" si="7"/>
        <v>0.006999999999999917</v>
      </c>
      <c r="BI14" s="12">
        <f t="shared" si="7"/>
        <v>0.003499999999999916</v>
      </c>
      <c r="BJ14" s="12">
        <f t="shared" si="7"/>
        <v>0</v>
      </c>
      <c r="BK14" s="12">
        <f t="shared" si="7"/>
        <v>0</v>
      </c>
      <c r="BL14" s="12">
        <f t="shared" si="7"/>
        <v>0</v>
      </c>
      <c r="BM14" s="12">
        <f t="shared" si="7"/>
        <v>0</v>
      </c>
      <c r="BN14" s="12">
        <f t="shared" si="7"/>
        <v>0</v>
      </c>
      <c r="BO14" s="12">
        <f t="shared" si="7"/>
        <v>0</v>
      </c>
      <c r="BP14" s="12">
        <f t="shared" si="7"/>
        <v>0</v>
      </c>
      <c r="BQ14" s="12">
        <f t="shared" si="7"/>
        <v>0</v>
      </c>
      <c r="BR14" s="12">
        <f t="shared" si="7"/>
        <v>0</v>
      </c>
      <c r="BS14" s="12">
        <f t="shared" si="7"/>
        <v>0</v>
      </c>
      <c r="BT14" s="12">
        <f t="shared" si="7"/>
        <v>0</v>
      </c>
      <c r="BU14" s="12">
        <f t="shared" si="7"/>
        <v>0</v>
      </c>
      <c r="BV14" s="12">
        <f t="shared" si="7"/>
        <v>0</v>
      </c>
      <c r="BW14" s="12">
        <f t="shared" si="7"/>
        <v>0</v>
      </c>
      <c r="BX14" s="12">
        <f t="shared" si="7"/>
        <v>0</v>
      </c>
      <c r="BY14" s="12">
        <f t="shared" si="7"/>
        <v>0</v>
      </c>
      <c r="BZ14" s="12">
        <f t="shared" si="7"/>
        <v>0</v>
      </c>
      <c r="CA14" s="12">
        <f t="shared" si="7"/>
        <v>0</v>
      </c>
      <c r="CB14" s="12">
        <f t="shared" si="7"/>
        <v>0</v>
      </c>
      <c r="CC14" s="12">
        <f t="shared" si="7"/>
        <v>0</v>
      </c>
      <c r="CD14" s="12">
        <f t="shared" si="7"/>
        <v>0</v>
      </c>
    </row>
    <row r="16" spans="1:82" ht="12.75">
      <c r="A16" t="s">
        <v>33</v>
      </c>
      <c r="C16">
        <f aca="true" t="shared" si="8" ref="C16:AH16">C14*ProductsPerRD*100/4</f>
        <v>1.8375000000000004</v>
      </c>
      <c r="D16">
        <f t="shared" si="8"/>
        <v>1.9250000000000003</v>
      </c>
      <c r="E16">
        <f t="shared" si="8"/>
        <v>2.0125</v>
      </c>
      <c r="F16">
        <f t="shared" si="8"/>
        <v>2.1000000000000005</v>
      </c>
      <c r="G16">
        <f t="shared" si="8"/>
        <v>2.1875000000000004</v>
      </c>
      <c r="H16">
        <f t="shared" si="8"/>
        <v>2.275000000000001</v>
      </c>
      <c r="I16">
        <f t="shared" si="8"/>
        <v>2.3625000000000007</v>
      </c>
      <c r="J16">
        <f t="shared" si="8"/>
        <v>2.4500000000000006</v>
      </c>
      <c r="K16">
        <f t="shared" si="8"/>
        <v>2.537500000000001</v>
      </c>
      <c r="L16">
        <f t="shared" si="8"/>
        <v>2.625000000000001</v>
      </c>
      <c r="M16">
        <f t="shared" si="8"/>
        <v>2.7125000000000012</v>
      </c>
      <c r="N16">
        <f t="shared" si="8"/>
        <v>2.800000000000001</v>
      </c>
      <c r="O16">
        <f t="shared" si="8"/>
        <v>2.887500000000001</v>
      </c>
      <c r="P16">
        <f t="shared" si="8"/>
        <v>2.9750000000000014</v>
      </c>
      <c r="Q16">
        <f t="shared" si="8"/>
        <v>3.0625000000000013</v>
      </c>
      <c r="R16">
        <f t="shared" si="8"/>
        <v>3.1500000000000012</v>
      </c>
      <c r="S16">
        <f t="shared" si="8"/>
        <v>3.2375000000000016</v>
      </c>
      <c r="T16">
        <f t="shared" si="8"/>
        <v>3.3250000000000015</v>
      </c>
      <c r="U16">
        <f t="shared" si="8"/>
        <v>3.4125000000000014</v>
      </c>
      <c r="V16">
        <f t="shared" si="8"/>
        <v>3.5000000000000004</v>
      </c>
      <c r="W16">
        <f t="shared" si="8"/>
        <v>3.4125</v>
      </c>
      <c r="X16">
        <f t="shared" si="8"/>
        <v>3.325</v>
      </c>
      <c r="Y16">
        <f t="shared" si="8"/>
        <v>3.2375000000000003</v>
      </c>
      <c r="Z16">
        <f t="shared" si="8"/>
        <v>3.15</v>
      </c>
      <c r="AA16">
        <f t="shared" si="8"/>
        <v>3.0625</v>
      </c>
      <c r="AB16">
        <f t="shared" si="8"/>
        <v>2.9749999999999996</v>
      </c>
      <c r="AC16">
        <f t="shared" si="8"/>
        <v>2.8874999999999997</v>
      </c>
      <c r="AD16">
        <f t="shared" si="8"/>
        <v>2.8</v>
      </c>
      <c r="AE16">
        <f t="shared" si="8"/>
        <v>2.7124999999999995</v>
      </c>
      <c r="AF16">
        <f t="shared" si="8"/>
        <v>2.6249999999999996</v>
      </c>
      <c r="AG16">
        <f t="shared" si="8"/>
        <v>2.5374999999999996</v>
      </c>
      <c r="AH16">
        <f t="shared" si="8"/>
        <v>2.4499999999999993</v>
      </c>
      <c r="AI16">
        <f aca="true" t="shared" si="9" ref="AI16:CD16">AI14*ProductsPerRD*100/4</f>
        <v>2.3624999999999994</v>
      </c>
      <c r="AJ16">
        <f t="shared" si="9"/>
        <v>2.2749999999999995</v>
      </c>
      <c r="AK16">
        <f t="shared" si="9"/>
        <v>2.187499999999999</v>
      </c>
      <c r="AL16">
        <f t="shared" si="9"/>
        <v>2.099999999999999</v>
      </c>
      <c r="AM16">
        <f t="shared" si="9"/>
        <v>2.012499999999999</v>
      </c>
      <c r="AN16">
        <f t="shared" si="9"/>
        <v>1.924999999999999</v>
      </c>
      <c r="AO16">
        <f t="shared" si="9"/>
        <v>1.8374999999999988</v>
      </c>
      <c r="AP16">
        <f t="shared" si="9"/>
        <v>1.7499999999999987</v>
      </c>
      <c r="AQ16">
        <f t="shared" si="9"/>
        <v>1.6624999999999983</v>
      </c>
      <c r="AR16">
        <f t="shared" si="9"/>
        <v>1.5749999999999982</v>
      </c>
      <c r="AS16">
        <f t="shared" si="9"/>
        <v>1.4874999999999983</v>
      </c>
      <c r="AT16">
        <f t="shared" si="9"/>
        <v>1.3999999999999984</v>
      </c>
      <c r="AU16">
        <f t="shared" si="9"/>
        <v>1.3124999999999982</v>
      </c>
      <c r="AV16">
        <f t="shared" si="9"/>
        <v>1.224999999999998</v>
      </c>
      <c r="AW16">
        <f t="shared" si="9"/>
        <v>1.137499999999998</v>
      </c>
      <c r="AX16">
        <f t="shared" si="9"/>
        <v>1.049999999999998</v>
      </c>
      <c r="AY16">
        <f t="shared" si="9"/>
        <v>0.9624999999999979</v>
      </c>
      <c r="AZ16">
        <f t="shared" si="9"/>
        <v>0.8749999999999978</v>
      </c>
      <c r="BA16">
        <f t="shared" si="9"/>
        <v>0.7874999999999979</v>
      </c>
      <c r="BB16">
        <f t="shared" si="9"/>
        <v>0.6999999999999978</v>
      </c>
      <c r="BC16">
        <f t="shared" si="9"/>
        <v>0.6124999999999978</v>
      </c>
      <c r="BD16">
        <f t="shared" si="9"/>
        <v>0.5249999999999979</v>
      </c>
      <c r="BE16">
        <f t="shared" si="9"/>
        <v>0.4374999999999979</v>
      </c>
      <c r="BF16">
        <f t="shared" si="9"/>
        <v>0.3499999999999979</v>
      </c>
      <c r="BG16">
        <f t="shared" si="9"/>
        <v>0.26249999999999796</v>
      </c>
      <c r="BH16">
        <f t="shared" si="9"/>
        <v>0.17499999999999793</v>
      </c>
      <c r="BI16">
        <f t="shared" si="9"/>
        <v>0.0874999999999979</v>
      </c>
      <c r="BJ16">
        <f t="shared" si="9"/>
        <v>0</v>
      </c>
      <c r="BK16">
        <f t="shared" si="9"/>
        <v>0</v>
      </c>
      <c r="BL16">
        <f t="shared" si="9"/>
        <v>0</v>
      </c>
      <c r="BM16">
        <f t="shared" si="9"/>
        <v>0</v>
      </c>
      <c r="BN16">
        <f t="shared" si="9"/>
        <v>0</v>
      </c>
      <c r="BO16">
        <f t="shared" si="9"/>
        <v>0</v>
      </c>
      <c r="BP16">
        <f t="shared" si="9"/>
        <v>0</v>
      </c>
      <c r="BQ16">
        <f t="shared" si="9"/>
        <v>0</v>
      </c>
      <c r="BR16">
        <f t="shared" si="9"/>
        <v>0</v>
      </c>
      <c r="BS16">
        <f t="shared" si="9"/>
        <v>0</v>
      </c>
      <c r="BT16">
        <f t="shared" si="9"/>
        <v>0</v>
      </c>
      <c r="BU16">
        <f t="shared" si="9"/>
        <v>0</v>
      </c>
      <c r="BV16">
        <f t="shared" si="9"/>
        <v>0</v>
      </c>
      <c r="BW16">
        <f t="shared" si="9"/>
        <v>0</v>
      </c>
      <c r="BX16">
        <f t="shared" si="9"/>
        <v>0</v>
      </c>
      <c r="BY16">
        <f t="shared" si="9"/>
        <v>0</v>
      </c>
      <c r="BZ16">
        <f t="shared" si="9"/>
        <v>0</v>
      </c>
      <c r="CA16">
        <f t="shared" si="9"/>
        <v>0</v>
      </c>
      <c r="CB16">
        <f t="shared" si="9"/>
        <v>0</v>
      </c>
      <c r="CC16">
        <f t="shared" si="9"/>
        <v>0</v>
      </c>
      <c r="CD16">
        <f t="shared" si="9"/>
        <v>0</v>
      </c>
    </row>
    <row r="17" spans="1:82" ht="12.75">
      <c r="A17" t="s">
        <v>34</v>
      </c>
      <c r="C17" s="6">
        <f aca="true" t="shared" si="10" ref="C17:AH17">B18/AvgRDTime/4</f>
        <v>1.25</v>
      </c>
      <c r="D17" s="6">
        <f t="shared" si="10"/>
        <v>1.3234375</v>
      </c>
      <c r="E17" s="6">
        <f t="shared" si="10"/>
        <v>1.3986328125</v>
      </c>
      <c r="F17" s="6">
        <f t="shared" si="10"/>
        <v>1.4753662109375</v>
      </c>
      <c r="G17" s="6">
        <f t="shared" si="10"/>
        <v>1.5534454345703128</v>
      </c>
      <c r="H17" s="6">
        <f t="shared" si="10"/>
        <v>1.6327022552490238</v>
      </c>
      <c r="I17" s="6">
        <f t="shared" si="10"/>
        <v>1.7129894733428959</v>
      </c>
      <c r="J17" s="6">
        <f t="shared" si="10"/>
        <v>1.794178289175034</v>
      </c>
      <c r="K17" s="6">
        <f t="shared" si="10"/>
        <v>1.8761560030281548</v>
      </c>
      <c r="L17" s="6">
        <f t="shared" si="10"/>
        <v>1.9588240026496353</v>
      </c>
      <c r="M17" s="6">
        <f t="shared" si="10"/>
        <v>2.042096002318431</v>
      </c>
      <c r="N17" s="6">
        <f t="shared" si="10"/>
        <v>2.1258965020286276</v>
      </c>
      <c r="O17" s="6">
        <f t="shared" si="10"/>
        <v>2.210159439275049</v>
      </c>
      <c r="P17" s="6">
        <f t="shared" si="10"/>
        <v>2.2948270093656684</v>
      </c>
      <c r="Q17" s="6">
        <f t="shared" si="10"/>
        <v>2.37984863319496</v>
      </c>
      <c r="R17" s="6">
        <f t="shared" si="10"/>
        <v>2.46518005404559</v>
      </c>
      <c r="S17" s="6">
        <f t="shared" si="10"/>
        <v>2.5507825472898915</v>
      </c>
      <c r="T17" s="6">
        <f t="shared" si="10"/>
        <v>2.636622228878655</v>
      </c>
      <c r="U17" s="6">
        <f t="shared" si="10"/>
        <v>2.722669450268824</v>
      </c>
      <c r="V17" s="6">
        <f t="shared" si="10"/>
        <v>2.808898268985221</v>
      </c>
      <c r="W17" s="6">
        <f t="shared" si="10"/>
        <v>2.8952859853620683</v>
      </c>
      <c r="X17" s="6">
        <f t="shared" si="10"/>
        <v>2.95993773719181</v>
      </c>
      <c r="Y17" s="6">
        <f t="shared" si="10"/>
        <v>3.0055705200428333</v>
      </c>
      <c r="Z17" s="6">
        <f t="shared" si="10"/>
        <v>3.034561705037479</v>
      </c>
      <c r="AA17" s="6">
        <f t="shared" si="10"/>
        <v>3.048991491907794</v>
      </c>
      <c r="AB17" s="6">
        <f t="shared" si="10"/>
        <v>3.0506800554193196</v>
      </c>
      <c r="AC17" s="6">
        <f t="shared" si="10"/>
        <v>3.0412200484919047</v>
      </c>
      <c r="AD17" s="6">
        <f t="shared" si="10"/>
        <v>3.0220050424304166</v>
      </c>
      <c r="AE17" s="6">
        <f t="shared" si="10"/>
        <v>2.9942544121266144</v>
      </c>
      <c r="AF17" s="6">
        <f t="shared" si="10"/>
        <v>2.9590351106107873</v>
      </c>
      <c r="AG17" s="6">
        <f t="shared" si="10"/>
        <v>2.9172807217844388</v>
      </c>
      <c r="AH17" s="6">
        <f t="shared" si="10"/>
        <v>2.8698081315613835</v>
      </c>
      <c r="AI17" s="6">
        <f aca="true" t="shared" si="11" ref="AI17:CD17">AH18/AvgRDTime/4</f>
        <v>2.8173321151162103</v>
      </c>
      <c r="AJ17" s="6">
        <f t="shared" si="11"/>
        <v>2.760478100726684</v>
      </c>
      <c r="AK17" s="6">
        <f t="shared" si="11"/>
        <v>2.6997933381358483</v>
      </c>
      <c r="AL17" s="6">
        <f t="shared" si="11"/>
        <v>2.6357566708688673</v>
      </c>
      <c r="AM17" s="6">
        <f t="shared" si="11"/>
        <v>2.5687870870102585</v>
      </c>
      <c r="AN17" s="6">
        <f t="shared" si="11"/>
        <v>2.4992512011339763</v>
      </c>
      <c r="AO17" s="6">
        <f t="shared" si="11"/>
        <v>2.427469800992229</v>
      </c>
      <c r="AP17" s="6">
        <f t="shared" si="11"/>
        <v>2.3537235758682002</v>
      </c>
      <c r="AQ17" s="6">
        <f t="shared" si="11"/>
        <v>2.278258128884675</v>
      </c>
      <c r="AR17" s="6">
        <f t="shared" si="11"/>
        <v>2.2012883627740902</v>
      </c>
      <c r="AS17" s="6">
        <f t="shared" si="11"/>
        <v>2.123002317427329</v>
      </c>
      <c r="AT17" s="6">
        <f t="shared" si="11"/>
        <v>2.0435645277489125</v>
      </c>
      <c r="AU17" s="6">
        <f t="shared" si="11"/>
        <v>1.9631189617802982</v>
      </c>
      <c r="AV17" s="6">
        <f t="shared" si="11"/>
        <v>1.8817915915577605</v>
      </c>
      <c r="AW17" s="6">
        <f t="shared" si="11"/>
        <v>1.7996926426130404</v>
      </c>
      <c r="AX17" s="6">
        <f t="shared" si="11"/>
        <v>1.71691856228641</v>
      </c>
      <c r="AY17" s="6">
        <f t="shared" si="11"/>
        <v>1.6335537420006085</v>
      </c>
      <c r="AZ17" s="6">
        <f t="shared" si="11"/>
        <v>1.5496720242505324</v>
      </c>
      <c r="BA17" s="6">
        <f t="shared" si="11"/>
        <v>1.4653380212192157</v>
      </c>
      <c r="BB17" s="6">
        <f t="shared" si="11"/>
        <v>1.3806082685668135</v>
      </c>
      <c r="BC17" s="6">
        <f t="shared" si="11"/>
        <v>1.2955322349959615</v>
      </c>
      <c r="BD17" s="6">
        <f t="shared" si="11"/>
        <v>1.2101532056214659</v>
      </c>
      <c r="BE17" s="6">
        <f t="shared" si="11"/>
        <v>1.1245090549187824</v>
      </c>
      <c r="BF17" s="6">
        <f t="shared" si="11"/>
        <v>1.0386329230539344</v>
      </c>
      <c r="BG17" s="6">
        <f t="shared" si="11"/>
        <v>0.9525538076721923</v>
      </c>
      <c r="BH17" s="6">
        <f t="shared" si="11"/>
        <v>0.8662970817131681</v>
      </c>
      <c r="BI17" s="6">
        <f t="shared" si="11"/>
        <v>0.7798849464990218</v>
      </c>
      <c r="BJ17" s="6">
        <f t="shared" si="11"/>
        <v>0.6933368281866439</v>
      </c>
      <c r="BK17" s="6">
        <f t="shared" si="11"/>
        <v>0.6066697246633134</v>
      </c>
      <c r="BL17" s="6">
        <f t="shared" si="11"/>
        <v>0.5308360090803992</v>
      </c>
      <c r="BM17" s="6">
        <f t="shared" si="11"/>
        <v>0.46448150794534926</v>
      </c>
      <c r="BN17" s="6">
        <f t="shared" si="11"/>
        <v>0.40642131945218063</v>
      </c>
      <c r="BO17" s="6">
        <f t="shared" si="11"/>
        <v>0.35561865452065805</v>
      </c>
      <c r="BP17" s="6">
        <f t="shared" si="11"/>
        <v>0.3111663227055758</v>
      </c>
      <c r="BQ17" s="6">
        <f t="shared" si="11"/>
        <v>0.27227053236737886</v>
      </c>
      <c r="BR17" s="6">
        <f t="shared" si="11"/>
        <v>0.2382367158214565</v>
      </c>
      <c r="BS17" s="6">
        <f t="shared" si="11"/>
        <v>0.20845712634377445</v>
      </c>
      <c r="BT17" s="6">
        <f t="shared" si="11"/>
        <v>0.18239998555080264</v>
      </c>
      <c r="BU17" s="6">
        <f t="shared" si="11"/>
        <v>0.1595999873569523</v>
      </c>
      <c r="BV17" s="6">
        <f t="shared" si="11"/>
        <v>0.13964998893733327</v>
      </c>
      <c r="BW17" s="6">
        <f t="shared" si="11"/>
        <v>0.12219374032016661</v>
      </c>
      <c r="BX17" s="6">
        <f t="shared" si="11"/>
        <v>0.10691952278014578</v>
      </c>
      <c r="BY17" s="6">
        <f t="shared" si="11"/>
        <v>0.09355458243262756</v>
      </c>
      <c r="BZ17" s="6">
        <f t="shared" si="11"/>
        <v>0.0818602596285491</v>
      </c>
      <c r="CA17" s="6">
        <f t="shared" si="11"/>
        <v>0.07162772717498046</v>
      </c>
      <c r="CB17" s="6">
        <f t="shared" si="11"/>
        <v>0.0626742612781079</v>
      </c>
      <c r="CC17" s="6">
        <f t="shared" si="11"/>
        <v>0.054839978618344415</v>
      </c>
      <c r="CD17" s="6">
        <f t="shared" si="11"/>
        <v>0.04798498129105136</v>
      </c>
    </row>
    <row r="18" spans="1:82" ht="12.75">
      <c r="A18" t="s">
        <v>35</v>
      </c>
      <c r="B18">
        <v>10</v>
      </c>
      <c r="C18">
        <f aca="true" t="shared" si="12" ref="C18:AH18">B18+C16-C17</f>
        <v>10.5875</v>
      </c>
      <c r="D18">
        <f t="shared" si="12"/>
        <v>11.1890625</v>
      </c>
      <c r="E18">
        <f t="shared" si="12"/>
        <v>11.8029296875</v>
      </c>
      <c r="F18">
        <f t="shared" si="12"/>
        <v>12.427563476562502</v>
      </c>
      <c r="G18">
        <f t="shared" si="12"/>
        <v>13.06161804199219</v>
      </c>
      <c r="H18">
        <f t="shared" si="12"/>
        <v>13.703915786743167</v>
      </c>
      <c r="I18">
        <f t="shared" si="12"/>
        <v>14.353426313400272</v>
      </c>
      <c r="J18">
        <f t="shared" si="12"/>
        <v>15.009248024225238</v>
      </c>
      <c r="K18">
        <f t="shared" si="12"/>
        <v>15.670592021197082</v>
      </c>
      <c r="L18">
        <f t="shared" si="12"/>
        <v>16.33676801854745</v>
      </c>
      <c r="M18">
        <f t="shared" si="12"/>
        <v>17.00717201622902</v>
      </c>
      <c r="N18">
        <f t="shared" si="12"/>
        <v>17.681275514200394</v>
      </c>
      <c r="O18">
        <f t="shared" si="12"/>
        <v>18.358616074925347</v>
      </c>
      <c r="P18">
        <f t="shared" si="12"/>
        <v>19.03878906555968</v>
      </c>
      <c r="Q18">
        <f t="shared" si="12"/>
        <v>19.72144043236472</v>
      </c>
      <c r="R18">
        <f t="shared" si="12"/>
        <v>20.406260378319132</v>
      </c>
      <c r="S18">
        <f t="shared" si="12"/>
        <v>21.09297783102924</v>
      </c>
      <c r="T18">
        <f t="shared" si="12"/>
        <v>21.78135560215059</v>
      </c>
      <c r="U18">
        <f t="shared" si="12"/>
        <v>22.471186151881767</v>
      </c>
      <c r="V18">
        <f t="shared" si="12"/>
        <v>23.162287882896546</v>
      </c>
      <c r="W18">
        <f t="shared" si="12"/>
        <v>23.67950189753448</v>
      </c>
      <c r="X18">
        <f t="shared" si="12"/>
        <v>24.044564160342667</v>
      </c>
      <c r="Y18">
        <f t="shared" si="12"/>
        <v>24.276493640299833</v>
      </c>
      <c r="Z18">
        <f t="shared" si="12"/>
        <v>24.391931935262352</v>
      </c>
      <c r="AA18">
        <f t="shared" si="12"/>
        <v>24.405440443354557</v>
      </c>
      <c r="AB18">
        <f t="shared" si="12"/>
        <v>24.329760387935238</v>
      </c>
      <c r="AC18">
        <f t="shared" si="12"/>
        <v>24.176040339443333</v>
      </c>
      <c r="AD18">
        <f t="shared" si="12"/>
        <v>23.954035297012915</v>
      </c>
      <c r="AE18">
        <f t="shared" si="12"/>
        <v>23.6722808848863</v>
      </c>
      <c r="AF18">
        <f t="shared" si="12"/>
        <v>23.33824577427551</v>
      </c>
      <c r="AG18">
        <f t="shared" si="12"/>
        <v>22.958465052491068</v>
      </c>
      <c r="AH18">
        <f t="shared" si="12"/>
        <v>22.538656920929682</v>
      </c>
      <c r="AI18">
        <f aca="true" t="shared" si="13" ref="AI18:AZ18">AH18+AI16-AI17</f>
        <v>22.08382480581347</v>
      </c>
      <c r="AJ18">
        <f t="shared" si="13"/>
        <v>21.598346705086787</v>
      </c>
      <c r="AK18">
        <f t="shared" si="13"/>
        <v>21.08605336695094</v>
      </c>
      <c r="AL18">
        <f t="shared" si="13"/>
        <v>20.550296696082068</v>
      </c>
      <c r="AM18">
        <f t="shared" si="13"/>
        <v>19.99400960907181</v>
      </c>
      <c r="AN18">
        <f t="shared" si="13"/>
        <v>19.41975840793783</v>
      </c>
      <c r="AO18">
        <f t="shared" si="13"/>
        <v>18.829788606945602</v>
      </c>
      <c r="AP18">
        <f t="shared" si="13"/>
        <v>18.2260650310774</v>
      </c>
      <c r="AQ18">
        <f t="shared" si="13"/>
        <v>17.610306902192722</v>
      </c>
      <c r="AR18">
        <f t="shared" si="13"/>
        <v>16.98401853941863</v>
      </c>
      <c r="AS18">
        <f t="shared" si="13"/>
        <v>16.3485162219913</v>
      </c>
      <c r="AT18">
        <f t="shared" si="13"/>
        <v>15.704951694242386</v>
      </c>
      <c r="AU18">
        <f t="shared" si="13"/>
        <v>15.054332732462084</v>
      </c>
      <c r="AV18">
        <f t="shared" si="13"/>
        <v>14.397541140904323</v>
      </c>
      <c r="AW18">
        <f t="shared" si="13"/>
        <v>13.73534849829128</v>
      </c>
      <c r="AX18">
        <f t="shared" si="13"/>
        <v>13.068429936004868</v>
      </c>
      <c r="AY18">
        <f t="shared" si="13"/>
        <v>12.39737619400426</v>
      </c>
      <c r="AZ18">
        <f t="shared" si="13"/>
        <v>11.722704169753726</v>
      </c>
      <c r="BA18">
        <f aca="true" t="shared" si="14" ref="BA18:CD18">AZ18+BA16-BA17</f>
        <v>11.044866148534508</v>
      </c>
      <c r="BB18">
        <f t="shared" si="14"/>
        <v>10.364257879967692</v>
      </c>
      <c r="BC18">
        <f t="shared" si="14"/>
        <v>9.681225644971727</v>
      </c>
      <c r="BD18">
        <f t="shared" si="14"/>
        <v>8.99607243935026</v>
      </c>
      <c r="BE18">
        <f t="shared" si="14"/>
        <v>8.309063384431475</v>
      </c>
      <c r="BF18">
        <f t="shared" si="14"/>
        <v>7.620430461377539</v>
      </c>
      <c r="BG18">
        <f t="shared" si="14"/>
        <v>6.930376653705345</v>
      </c>
      <c r="BH18">
        <f t="shared" si="14"/>
        <v>6.239079571992175</v>
      </c>
      <c r="BI18">
        <f t="shared" si="14"/>
        <v>5.546694625493151</v>
      </c>
      <c r="BJ18">
        <f t="shared" si="14"/>
        <v>4.853357797306507</v>
      </c>
      <c r="BK18">
        <f t="shared" si="14"/>
        <v>4.2466880726431935</v>
      </c>
      <c r="BL18">
        <f t="shared" si="14"/>
        <v>3.715852063562794</v>
      </c>
      <c r="BM18">
        <f t="shared" si="14"/>
        <v>3.251370555617445</v>
      </c>
      <c r="BN18">
        <f t="shared" si="14"/>
        <v>2.8449492361652644</v>
      </c>
      <c r="BO18">
        <f t="shared" si="14"/>
        <v>2.4893305816446065</v>
      </c>
      <c r="BP18">
        <f t="shared" si="14"/>
        <v>2.178164258939031</v>
      </c>
      <c r="BQ18">
        <f t="shared" si="14"/>
        <v>1.905893726571652</v>
      </c>
      <c r="BR18">
        <f t="shared" si="14"/>
        <v>1.6676570107501956</v>
      </c>
      <c r="BS18">
        <f t="shared" si="14"/>
        <v>1.4591998844064211</v>
      </c>
      <c r="BT18">
        <f t="shared" si="14"/>
        <v>1.2767998988556184</v>
      </c>
      <c r="BU18">
        <f t="shared" si="14"/>
        <v>1.1171999114986662</v>
      </c>
      <c r="BV18">
        <f t="shared" si="14"/>
        <v>0.9775499225613329</v>
      </c>
      <c r="BW18">
        <f t="shared" si="14"/>
        <v>0.8553561822411663</v>
      </c>
      <c r="BX18">
        <f t="shared" si="14"/>
        <v>0.7484366594610204</v>
      </c>
      <c r="BY18">
        <f t="shared" si="14"/>
        <v>0.6548820770283929</v>
      </c>
      <c r="BZ18">
        <f t="shared" si="14"/>
        <v>0.5730218173998437</v>
      </c>
      <c r="CA18">
        <f t="shared" si="14"/>
        <v>0.5013940902248633</v>
      </c>
      <c r="CB18">
        <f t="shared" si="14"/>
        <v>0.4387198289467553</v>
      </c>
      <c r="CC18">
        <f t="shared" si="14"/>
        <v>0.3838798503284109</v>
      </c>
      <c r="CD18">
        <f t="shared" si="14"/>
        <v>0.33589486903735954</v>
      </c>
    </row>
    <row r="20" spans="1:82" ht="12.75">
      <c r="A20" t="s">
        <v>36</v>
      </c>
      <c r="C20">
        <f aca="true" t="shared" si="15" ref="C20:AH20">B21/AvgProductAge/4</f>
        <v>1.25</v>
      </c>
      <c r="D20">
        <f t="shared" si="15"/>
        <v>1.25</v>
      </c>
      <c r="E20">
        <f t="shared" si="15"/>
        <v>1.253671875</v>
      </c>
      <c r="F20">
        <f t="shared" si="15"/>
        <v>1.2609199218750002</v>
      </c>
      <c r="G20">
        <f t="shared" si="15"/>
        <v>1.2716422363281252</v>
      </c>
      <c r="H20">
        <f t="shared" si="15"/>
        <v>1.2857323962402345</v>
      </c>
      <c r="I20">
        <f t="shared" si="15"/>
        <v>1.303080889190674</v>
      </c>
      <c r="J20">
        <f t="shared" si="15"/>
        <v>1.3235763183982852</v>
      </c>
      <c r="K20">
        <f t="shared" si="15"/>
        <v>1.3471064169371225</v>
      </c>
      <c r="L20">
        <f t="shared" si="15"/>
        <v>1.373558896241674</v>
      </c>
      <c r="M20">
        <f t="shared" si="15"/>
        <v>1.402822151562072</v>
      </c>
      <c r="N20">
        <f t="shared" si="15"/>
        <v>1.4347858440998897</v>
      </c>
      <c r="O20">
        <f t="shared" si="15"/>
        <v>1.4693413769963268</v>
      </c>
      <c r="P20">
        <f t="shared" si="15"/>
        <v>1.5063822801102629</v>
      </c>
      <c r="Q20">
        <f t="shared" si="15"/>
        <v>1.5458045165730332</v>
      </c>
      <c r="R20">
        <f t="shared" si="15"/>
        <v>1.5875067224041293</v>
      </c>
      <c r="S20">
        <f t="shared" si="15"/>
        <v>1.6313903889862025</v>
      </c>
      <c r="T20">
        <f t="shared" si="15"/>
        <v>1.6773599969013868</v>
      </c>
      <c r="U20">
        <f t="shared" si="15"/>
        <v>1.7253231085002505</v>
      </c>
      <c r="V20">
        <f t="shared" si="15"/>
        <v>1.7751904255886792</v>
      </c>
      <c r="W20">
        <f t="shared" si="15"/>
        <v>1.8268758177585063</v>
      </c>
      <c r="X20">
        <f t="shared" si="15"/>
        <v>1.8802963261386842</v>
      </c>
      <c r="Y20">
        <f t="shared" si="15"/>
        <v>1.9342783966913406</v>
      </c>
      <c r="Z20">
        <f t="shared" si="15"/>
        <v>1.9878430028589151</v>
      </c>
      <c r="AA20">
        <f t="shared" si="15"/>
        <v>2.040178937967843</v>
      </c>
      <c r="AB20">
        <f t="shared" si="15"/>
        <v>2.0906195656648405</v>
      </c>
      <c r="AC20">
        <f t="shared" si="15"/>
        <v>2.1386225901525644</v>
      </c>
      <c r="AD20">
        <f t="shared" si="15"/>
        <v>2.1837524630695313</v>
      </c>
      <c r="AE20">
        <f t="shared" si="15"/>
        <v>2.2256650920375756</v>
      </c>
      <c r="AF20">
        <f t="shared" si="15"/>
        <v>2.2640945580420277</v>
      </c>
      <c r="AG20">
        <f t="shared" si="15"/>
        <v>2.2988415856704654</v>
      </c>
      <c r="AH20">
        <f t="shared" si="15"/>
        <v>2.3297635424761642</v>
      </c>
      <c r="AI20">
        <f aca="true" t="shared" si="16" ref="AI20:CD20">AH21/AvgProductAge/4</f>
        <v>2.356765771930425</v>
      </c>
      <c r="AJ20">
        <f t="shared" si="16"/>
        <v>2.3797940890897142</v>
      </c>
      <c r="AK20">
        <f t="shared" si="16"/>
        <v>2.3988282896715627</v>
      </c>
      <c r="AL20">
        <f t="shared" si="16"/>
        <v>2.413876542094777</v>
      </c>
      <c r="AM20">
        <f t="shared" si="16"/>
        <v>2.4249705485334814</v>
      </c>
      <c r="AN20">
        <f t="shared" si="16"/>
        <v>2.43216137545732</v>
      </c>
      <c r="AO20">
        <f t="shared" si="16"/>
        <v>2.435515866741153</v>
      </c>
      <c r="AP20">
        <f t="shared" si="16"/>
        <v>2.435113563453707</v>
      </c>
      <c r="AQ20">
        <f t="shared" si="16"/>
        <v>2.431044064074432</v>
      </c>
      <c r="AR20">
        <f t="shared" si="16"/>
        <v>2.4234047673149437</v>
      </c>
      <c r="AS20">
        <f t="shared" si="16"/>
        <v>2.4122989470879013</v>
      </c>
      <c r="AT20">
        <f t="shared" si="16"/>
        <v>2.397834115604873</v>
      </c>
      <c r="AU20">
        <f t="shared" si="16"/>
        <v>2.380120636212075</v>
      </c>
      <c r="AV20">
        <f t="shared" si="16"/>
        <v>2.359270552490486</v>
      </c>
      <c r="AW20">
        <f t="shared" si="16"/>
        <v>2.3353966044438494</v>
      </c>
      <c r="AX20">
        <f t="shared" si="16"/>
        <v>2.3086114063523087</v>
      </c>
      <c r="AY20">
        <f t="shared" si="16"/>
        <v>2.279026764149014</v>
      </c>
      <c r="AZ20">
        <f t="shared" si="16"/>
        <v>2.2467531130415934</v>
      </c>
      <c r="BA20">
        <f t="shared" si="16"/>
        <v>2.2118990586020404</v>
      </c>
      <c r="BB20">
        <f t="shared" si="16"/>
        <v>2.1745710067328994</v>
      </c>
      <c r="BC20">
        <f t="shared" si="16"/>
        <v>2.134872869824595</v>
      </c>
      <c r="BD20">
        <f t="shared" si="16"/>
        <v>2.092905838083163</v>
      </c>
      <c r="BE20">
        <f t="shared" si="16"/>
        <v>2.0487682064600783</v>
      </c>
      <c r="BF20">
        <f t="shared" si="16"/>
        <v>2.002555248883014</v>
      </c>
      <c r="BG20">
        <f t="shared" si="16"/>
        <v>1.9543591325915597</v>
      </c>
      <c r="BH20">
        <f t="shared" si="16"/>
        <v>1.9042688663455913</v>
      </c>
      <c r="BI20">
        <f t="shared" si="16"/>
        <v>1.8523702771139703</v>
      </c>
      <c r="BJ20">
        <f t="shared" si="16"/>
        <v>1.7987460105832231</v>
      </c>
      <c r="BK20">
        <f t="shared" si="16"/>
        <v>1.7434755514633942</v>
      </c>
      <c r="BL20">
        <f t="shared" si="16"/>
        <v>1.6866352601233898</v>
      </c>
      <c r="BM20">
        <f t="shared" si="16"/>
        <v>1.6288452975712402</v>
      </c>
      <c r="BN20">
        <f t="shared" si="16"/>
        <v>1.5706271080899459</v>
      </c>
      <c r="BO20">
        <f t="shared" si="16"/>
        <v>1.5124168186580575</v>
      </c>
      <c r="BP20">
        <f t="shared" si="16"/>
        <v>1.4545769104511876</v>
      </c>
      <c r="BQ20">
        <f t="shared" si="16"/>
        <v>1.397406381063907</v>
      </c>
      <c r="BR20">
        <f t="shared" si="16"/>
        <v>1.3411495886290807</v>
      </c>
      <c r="BS20">
        <f t="shared" si="16"/>
        <v>1.2860039449886995</v>
      </c>
      <c r="BT20">
        <f t="shared" si="16"/>
        <v>1.2321266040564534</v>
      </c>
      <c r="BU20">
        <f t="shared" si="16"/>
        <v>1.1796402731311706</v>
      </c>
      <c r="BV20">
        <f t="shared" si="16"/>
        <v>1.1286382588424597</v>
      </c>
      <c r="BW20">
        <f t="shared" si="16"/>
        <v>1.0791888453472034</v>
      </c>
      <c r="BX20">
        <f t="shared" si="16"/>
        <v>1.0313390900958515</v>
      </c>
      <c r="BY20">
        <f t="shared" si="16"/>
        <v>0.9851181117300662</v>
      </c>
      <c r="BZ20">
        <f t="shared" si="16"/>
        <v>0.9405399352651942</v>
      </c>
      <c r="CA20">
        <f t="shared" si="16"/>
        <v>0.8976059514833621</v>
      </c>
      <c r="CB20">
        <f t="shared" si="16"/>
        <v>0.8563070402679429</v>
      </c>
      <c r="CC20">
        <f t="shared" si="16"/>
        <v>0.8166254013184512</v>
      </c>
      <c r="CD20">
        <f t="shared" si="16"/>
        <v>0.7785361301834458</v>
      </c>
    </row>
    <row r="21" spans="1:82" ht="12.75">
      <c r="A21" t="s">
        <v>37</v>
      </c>
      <c r="B21">
        <v>25</v>
      </c>
      <c r="C21">
        <f aca="true" t="shared" si="17" ref="C21:AH21">B21+C17-C20</f>
        <v>25</v>
      </c>
      <c r="D21">
        <f t="shared" si="17"/>
        <v>25.0734375</v>
      </c>
      <c r="E21">
        <f t="shared" si="17"/>
        <v>25.218398437500003</v>
      </c>
      <c r="F21">
        <f t="shared" si="17"/>
        <v>25.432844726562504</v>
      </c>
      <c r="G21">
        <f t="shared" si="17"/>
        <v>25.71464792480469</v>
      </c>
      <c r="H21">
        <f t="shared" si="17"/>
        <v>26.06161778381348</v>
      </c>
      <c r="I21">
        <f t="shared" si="17"/>
        <v>26.4715263679657</v>
      </c>
      <c r="J21">
        <f t="shared" si="17"/>
        <v>26.94212833874245</v>
      </c>
      <c r="K21">
        <f t="shared" si="17"/>
        <v>27.47117792483348</v>
      </c>
      <c r="L21">
        <f t="shared" si="17"/>
        <v>28.05644303124144</v>
      </c>
      <c r="M21">
        <f t="shared" si="17"/>
        <v>28.695716881997797</v>
      </c>
      <c r="N21">
        <f t="shared" si="17"/>
        <v>29.386827539926536</v>
      </c>
      <c r="O21">
        <f t="shared" si="17"/>
        <v>30.12764560220526</v>
      </c>
      <c r="P21">
        <f t="shared" si="17"/>
        <v>30.916090331460662</v>
      </c>
      <c r="Q21">
        <f t="shared" si="17"/>
        <v>31.750134448082587</v>
      </c>
      <c r="R21">
        <f t="shared" si="17"/>
        <v>32.62780777972405</v>
      </c>
      <c r="S21">
        <f t="shared" si="17"/>
        <v>33.54719993802774</v>
      </c>
      <c r="T21">
        <f t="shared" si="17"/>
        <v>34.50646217000501</v>
      </c>
      <c r="U21">
        <f t="shared" si="17"/>
        <v>35.503808511773585</v>
      </c>
      <c r="V21">
        <f t="shared" si="17"/>
        <v>36.537516355170126</v>
      </c>
      <c r="W21">
        <f t="shared" si="17"/>
        <v>37.605926522773686</v>
      </c>
      <c r="X21">
        <f t="shared" si="17"/>
        <v>38.68556793382681</v>
      </c>
      <c r="Y21">
        <f t="shared" si="17"/>
        <v>39.7568600571783</v>
      </c>
      <c r="Z21">
        <f t="shared" si="17"/>
        <v>40.80357875935686</v>
      </c>
      <c r="AA21">
        <f t="shared" si="17"/>
        <v>41.81239131329681</v>
      </c>
      <c r="AB21">
        <f t="shared" si="17"/>
        <v>42.77245180305129</v>
      </c>
      <c r="AC21">
        <f t="shared" si="17"/>
        <v>43.675049261390626</v>
      </c>
      <c r="AD21">
        <f t="shared" si="17"/>
        <v>44.51330184075151</v>
      </c>
      <c r="AE21">
        <f t="shared" si="17"/>
        <v>45.28189116084055</v>
      </c>
      <c r="AF21">
        <f t="shared" si="17"/>
        <v>45.97683171340931</v>
      </c>
      <c r="AG21">
        <f t="shared" si="17"/>
        <v>46.59527084952328</v>
      </c>
      <c r="AH21">
        <f t="shared" si="17"/>
        <v>47.1353154386085</v>
      </c>
      <c r="AI21">
        <f aca="true" t="shared" si="18" ref="AI21:AZ21">AH21+AI17-AI20</f>
        <v>47.59588178179428</v>
      </c>
      <c r="AJ21">
        <f t="shared" si="18"/>
        <v>47.976565793431256</v>
      </c>
      <c r="AK21">
        <f t="shared" si="18"/>
        <v>48.27753084189554</v>
      </c>
      <c r="AL21">
        <f t="shared" si="18"/>
        <v>48.49941097066963</v>
      </c>
      <c r="AM21">
        <f t="shared" si="18"/>
        <v>48.643227509146406</v>
      </c>
      <c r="AN21">
        <f t="shared" si="18"/>
        <v>48.71031733482307</v>
      </c>
      <c r="AO21">
        <f t="shared" si="18"/>
        <v>48.70227126907414</v>
      </c>
      <c r="AP21">
        <f t="shared" si="18"/>
        <v>48.620881281488636</v>
      </c>
      <c r="AQ21">
        <f t="shared" si="18"/>
        <v>48.468095346298874</v>
      </c>
      <c r="AR21">
        <f t="shared" si="18"/>
        <v>48.245978941758025</v>
      </c>
      <c r="AS21">
        <f t="shared" si="18"/>
        <v>47.956682312097456</v>
      </c>
      <c r="AT21">
        <f t="shared" si="18"/>
        <v>47.602412724241496</v>
      </c>
      <c r="AU21">
        <f t="shared" si="18"/>
        <v>47.185411049809716</v>
      </c>
      <c r="AV21">
        <f t="shared" si="18"/>
        <v>46.70793208887699</v>
      </c>
      <c r="AW21">
        <f t="shared" si="18"/>
        <v>46.172228127046175</v>
      </c>
      <c r="AX21">
        <f t="shared" si="18"/>
        <v>45.58053528298028</v>
      </c>
      <c r="AY21">
        <f t="shared" si="18"/>
        <v>44.93506226083187</v>
      </c>
      <c r="AZ21">
        <f t="shared" si="18"/>
        <v>44.23798117204081</v>
      </c>
      <c r="BA21">
        <f aca="true" t="shared" si="19" ref="BA21:CD21">AZ21+BA17-BA20</f>
        <v>43.491420134657986</v>
      </c>
      <c r="BB21">
        <f t="shared" si="19"/>
        <v>42.6974573964919</v>
      </c>
      <c r="BC21">
        <f t="shared" si="19"/>
        <v>41.85811676166326</v>
      </c>
      <c r="BD21">
        <f t="shared" si="19"/>
        <v>40.975364129201566</v>
      </c>
      <c r="BE21">
        <f t="shared" si="19"/>
        <v>40.05110497766027</v>
      </c>
      <c r="BF21">
        <f t="shared" si="19"/>
        <v>39.08718265183119</v>
      </c>
      <c r="BG21">
        <f t="shared" si="19"/>
        <v>38.085377326911825</v>
      </c>
      <c r="BH21">
        <f t="shared" si="19"/>
        <v>37.04740554227941</v>
      </c>
      <c r="BI21">
        <f t="shared" si="19"/>
        <v>35.97492021166446</v>
      </c>
      <c r="BJ21">
        <f t="shared" si="19"/>
        <v>34.86951102926788</v>
      </c>
      <c r="BK21">
        <f t="shared" si="19"/>
        <v>33.7327052024678</v>
      </c>
      <c r="BL21">
        <f t="shared" si="19"/>
        <v>32.576905951424806</v>
      </c>
      <c r="BM21">
        <f t="shared" si="19"/>
        <v>31.412542161798918</v>
      </c>
      <c r="BN21">
        <f t="shared" si="19"/>
        <v>30.248336373161152</v>
      </c>
      <c r="BO21">
        <f t="shared" si="19"/>
        <v>29.091538209023753</v>
      </c>
      <c r="BP21">
        <f t="shared" si="19"/>
        <v>27.94812762127814</v>
      </c>
      <c r="BQ21">
        <f t="shared" si="19"/>
        <v>26.822991772581613</v>
      </c>
      <c r="BR21">
        <f t="shared" si="19"/>
        <v>25.72007889977399</v>
      </c>
      <c r="BS21">
        <f t="shared" si="19"/>
        <v>24.642532081129065</v>
      </c>
      <c r="BT21">
        <f t="shared" si="19"/>
        <v>23.592805462623414</v>
      </c>
      <c r="BU21">
        <f t="shared" si="19"/>
        <v>22.572765176849195</v>
      </c>
      <c r="BV21">
        <f t="shared" si="19"/>
        <v>21.583776906944067</v>
      </c>
      <c r="BW21">
        <f t="shared" si="19"/>
        <v>20.62678180191703</v>
      </c>
      <c r="BX21">
        <f t="shared" si="19"/>
        <v>19.702362234601324</v>
      </c>
      <c r="BY21">
        <f t="shared" si="19"/>
        <v>18.810798705303885</v>
      </c>
      <c r="BZ21">
        <f t="shared" si="19"/>
        <v>17.95211902966724</v>
      </c>
      <c r="CA21">
        <f t="shared" si="19"/>
        <v>17.126140805358858</v>
      </c>
      <c r="CB21">
        <f t="shared" si="19"/>
        <v>16.332508026369023</v>
      </c>
      <c r="CC21">
        <f t="shared" si="19"/>
        <v>15.570722603668916</v>
      </c>
      <c r="CD21">
        <f t="shared" si="19"/>
        <v>14.840171454776522</v>
      </c>
    </row>
    <row r="23" ht="12.75">
      <c r="A23" s="5" t="s">
        <v>44</v>
      </c>
    </row>
    <row r="25" spans="1:82" ht="12.75">
      <c r="A25" t="s">
        <v>45</v>
      </c>
      <c r="C25" s="1">
        <f aca="true" t="shared" si="20" ref="C25:AH25">(1-C13)</f>
        <v>0.475</v>
      </c>
      <c r="D25" s="1">
        <f t="shared" si="20"/>
        <v>0.44999999999999996</v>
      </c>
      <c r="E25" s="1">
        <f t="shared" si="20"/>
        <v>0.42499999999999993</v>
      </c>
      <c r="F25" s="1">
        <f t="shared" si="20"/>
        <v>0.3999999999999999</v>
      </c>
      <c r="G25" s="1">
        <f t="shared" si="20"/>
        <v>0.3749999999999999</v>
      </c>
      <c r="H25" s="1">
        <f t="shared" si="20"/>
        <v>0.34999999999999987</v>
      </c>
      <c r="I25" s="1">
        <f t="shared" si="20"/>
        <v>0.32499999999999984</v>
      </c>
      <c r="J25" s="1">
        <f t="shared" si="20"/>
        <v>0.2999999999999998</v>
      </c>
      <c r="K25" s="1">
        <f t="shared" si="20"/>
        <v>0.2749999999999998</v>
      </c>
      <c r="L25" s="1">
        <f t="shared" si="20"/>
        <v>0.24999999999999978</v>
      </c>
      <c r="M25" s="1">
        <f t="shared" si="20"/>
        <v>0.22499999999999976</v>
      </c>
      <c r="N25" s="1">
        <f t="shared" si="20"/>
        <v>0.19999999999999973</v>
      </c>
      <c r="O25" s="1">
        <f t="shared" si="20"/>
        <v>0.1749999999999997</v>
      </c>
      <c r="P25" s="1">
        <f t="shared" si="20"/>
        <v>0.1499999999999997</v>
      </c>
      <c r="Q25" s="1">
        <f t="shared" si="20"/>
        <v>0.12499999999999967</v>
      </c>
      <c r="R25" s="1">
        <f t="shared" si="20"/>
        <v>0.09999999999999964</v>
      </c>
      <c r="S25" s="1">
        <f t="shared" si="20"/>
        <v>0.07499999999999962</v>
      </c>
      <c r="T25" s="1">
        <f t="shared" si="20"/>
        <v>0.0499999999999996</v>
      </c>
      <c r="U25" s="1">
        <f t="shared" si="20"/>
        <v>0.024999999999999578</v>
      </c>
      <c r="V25" s="1">
        <f t="shared" si="20"/>
        <v>0</v>
      </c>
      <c r="W25" s="1">
        <f t="shared" si="20"/>
        <v>0.025000000000000022</v>
      </c>
      <c r="X25" s="1">
        <f t="shared" si="20"/>
        <v>0.050000000000000044</v>
      </c>
      <c r="Y25" s="1">
        <f t="shared" si="20"/>
        <v>0.07500000000000007</v>
      </c>
      <c r="Z25" s="1">
        <f t="shared" si="20"/>
        <v>0.10000000000000009</v>
      </c>
      <c r="AA25" s="1">
        <f t="shared" si="20"/>
        <v>0.1250000000000001</v>
      </c>
      <c r="AB25" s="1">
        <f t="shared" si="20"/>
        <v>0.15000000000000013</v>
      </c>
      <c r="AC25" s="1">
        <f t="shared" si="20"/>
        <v>0.17500000000000016</v>
      </c>
      <c r="AD25" s="1">
        <f t="shared" si="20"/>
        <v>0.20000000000000018</v>
      </c>
      <c r="AE25" s="1">
        <f t="shared" si="20"/>
        <v>0.2250000000000002</v>
      </c>
      <c r="AF25" s="1">
        <f t="shared" si="20"/>
        <v>0.2500000000000002</v>
      </c>
      <c r="AG25" s="1">
        <f t="shared" si="20"/>
        <v>0.27500000000000024</v>
      </c>
      <c r="AH25" s="1">
        <f t="shared" si="20"/>
        <v>0.30000000000000027</v>
      </c>
      <c r="AI25" s="1">
        <f aca="true" t="shared" si="21" ref="AI25:CD25">(1-AI13)</f>
        <v>0.3250000000000003</v>
      </c>
      <c r="AJ25" s="1">
        <f t="shared" si="21"/>
        <v>0.3500000000000003</v>
      </c>
      <c r="AK25" s="1">
        <f t="shared" si="21"/>
        <v>0.37500000000000033</v>
      </c>
      <c r="AL25" s="1">
        <f t="shared" si="21"/>
        <v>0.40000000000000036</v>
      </c>
      <c r="AM25" s="1">
        <f t="shared" si="21"/>
        <v>0.4250000000000004</v>
      </c>
      <c r="AN25" s="1">
        <f t="shared" si="21"/>
        <v>0.4500000000000004</v>
      </c>
      <c r="AO25" s="1">
        <f t="shared" si="21"/>
        <v>0.4750000000000004</v>
      </c>
      <c r="AP25" s="1">
        <f t="shared" si="21"/>
        <v>0.5000000000000004</v>
      </c>
      <c r="AQ25" s="1">
        <f t="shared" si="21"/>
        <v>0.5250000000000005</v>
      </c>
      <c r="AR25" s="1">
        <f t="shared" si="21"/>
        <v>0.5500000000000005</v>
      </c>
      <c r="AS25" s="1">
        <f t="shared" si="21"/>
        <v>0.5750000000000005</v>
      </c>
      <c r="AT25" s="1">
        <f t="shared" si="21"/>
        <v>0.6000000000000005</v>
      </c>
      <c r="AU25" s="1">
        <f t="shared" si="21"/>
        <v>0.6250000000000006</v>
      </c>
      <c r="AV25" s="1">
        <f t="shared" si="21"/>
        <v>0.6500000000000006</v>
      </c>
      <c r="AW25" s="1">
        <f t="shared" si="21"/>
        <v>0.6750000000000006</v>
      </c>
      <c r="AX25" s="1">
        <f t="shared" si="21"/>
        <v>0.7000000000000006</v>
      </c>
      <c r="AY25" s="1">
        <f t="shared" si="21"/>
        <v>0.7250000000000006</v>
      </c>
      <c r="AZ25" s="1">
        <f t="shared" si="21"/>
        <v>0.7500000000000007</v>
      </c>
      <c r="BA25" s="1">
        <f t="shared" si="21"/>
        <v>0.7750000000000006</v>
      </c>
      <c r="BB25" s="1">
        <f t="shared" si="21"/>
        <v>0.8000000000000006</v>
      </c>
      <c r="BC25" s="1">
        <f t="shared" si="21"/>
        <v>0.8250000000000006</v>
      </c>
      <c r="BD25" s="1">
        <f t="shared" si="21"/>
        <v>0.8500000000000006</v>
      </c>
      <c r="BE25" s="1">
        <f t="shared" si="21"/>
        <v>0.8750000000000007</v>
      </c>
      <c r="BF25" s="1">
        <f t="shared" si="21"/>
        <v>0.9000000000000006</v>
      </c>
      <c r="BG25" s="1">
        <f t="shared" si="21"/>
        <v>0.9250000000000006</v>
      </c>
      <c r="BH25" s="1">
        <f t="shared" si="21"/>
        <v>0.9500000000000006</v>
      </c>
      <c r="BI25" s="1">
        <f t="shared" si="21"/>
        <v>0.9750000000000006</v>
      </c>
      <c r="BJ25" s="1">
        <f t="shared" si="21"/>
        <v>1</v>
      </c>
      <c r="BK25" s="1">
        <f t="shared" si="21"/>
        <v>1</v>
      </c>
      <c r="BL25" s="1">
        <f t="shared" si="21"/>
        <v>1</v>
      </c>
      <c r="BM25" s="1">
        <f t="shared" si="21"/>
        <v>1</v>
      </c>
      <c r="BN25" s="1">
        <f t="shared" si="21"/>
        <v>1</v>
      </c>
      <c r="BO25" s="1">
        <f t="shared" si="21"/>
        <v>1</v>
      </c>
      <c r="BP25" s="1">
        <f t="shared" si="21"/>
        <v>1</v>
      </c>
      <c r="BQ25" s="1">
        <f t="shared" si="21"/>
        <v>1</v>
      </c>
      <c r="BR25" s="1">
        <f t="shared" si="21"/>
        <v>1</v>
      </c>
      <c r="BS25" s="1">
        <f t="shared" si="21"/>
        <v>1</v>
      </c>
      <c r="BT25" s="1">
        <f t="shared" si="21"/>
        <v>1</v>
      </c>
      <c r="BU25" s="1">
        <f t="shared" si="21"/>
        <v>1</v>
      </c>
      <c r="BV25" s="1">
        <f t="shared" si="21"/>
        <v>1</v>
      </c>
      <c r="BW25" s="1">
        <f t="shared" si="21"/>
        <v>1</v>
      </c>
      <c r="BX25" s="1">
        <f t="shared" si="21"/>
        <v>1</v>
      </c>
      <c r="BY25" s="1">
        <f t="shared" si="21"/>
        <v>1</v>
      </c>
      <c r="BZ25" s="1">
        <f t="shared" si="21"/>
        <v>1</v>
      </c>
      <c r="CA25" s="1">
        <f t="shared" si="21"/>
        <v>1</v>
      </c>
      <c r="CB25" s="1">
        <f t="shared" si="21"/>
        <v>1</v>
      </c>
      <c r="CC25" s="1">
        <f t="shared" si="21"/>
        <v>1</v>
      </c>
      <c r="CD25" s="1">
        <f t="shared" si="21"/>
        <v>1</v>
      </c>
    </row>
    <row r="26" spans="1:82" ht="12.75">
      <c r="A26" t="s">
        <v>46</v>
      </c>
      <c r="C26" s="12">
        <f aca="true" t="shared" si="22" ref="C26:AH26">(7%/50%)*C25</f>
        <v>0.0665</v>
      </c>
      <c r="D26" s="12">
        <f t="shared" si="22"/>
        <v>0.063</v>
      </c>
      <c r="E26" s="12">
        <f t="shared" si="22"/>
        <v>0.0595</v>
      </c>
      <c r="F26" s="12">
        <f t="shared" si="22"/>
        <v>0.055999999999999994</v>
      </c>
      <c r="G26" s="12">
        <f t="shared" si="22"/>
        <v>0.05249999999999999</v>
      </c>
      <c r="H26" s="12">
        <f t="shared" si="22"/>
        <v>0.04899999999999999</v>
      </c>
      <c r="I26" s="12">
        <f t="shared" si="22"/>
        <v>0.045499999999999985</v>
      </c>
      <c r="J26" s="12">
        <f t="shared" si="22"/>
        <v>0.04199999999999998</v>
      </c>
      <c r="K26" s="12">
        <f t="shared" si="22"/>
        <v>0.03849999999999998</v>
      </c>
      <c r="L26" s="12">
        <f t="shared" si="22"/>
        <v>0.034999999999999976</v>
      </c>
      <c r="M26" s="12">
        <f t="shared" si="22"/>
        <v>0.031499999999999966</v>
      </c>
      <c r="N26" s="12">
        <f t="shared" si="22"/>
        <v>0.027999999999999966</v>
      </c>
      <c r="O26" s="12">
        <f t="shared" si="22"/>
        <v>0.024499999999999963</v>
      </c>
      <c r="P26" s="12">
        <f t="shared" si="22"/>
        <v>0.02099999999999996</v>
      </c>
      <c r="Q26" s="12">
        <f t="shared" si="22"/>
        <v>0.017499999999999957</v>
      </c>
      <c r="R26" s="12">
        <f t="shared" si="22"/>
        <v>0.013999999999999952</v>
      </c>
      <c r="S26" s="12">
        <f t="shared" si="22"/>
        <v>0.010499999999999949</v>
      </c>
      <c r="T26" s="12">
        <f t="shared" si="22"/>
        <v>0.006999999999999945</v>
      </c>
      <c r="U26" s="12">
        <f t="shared" si="22"/>
        <v>0.003499999999999941</v>
      </c>
      <c r="V26" s="12">
        <f t="shared" si="22"/>
        <v>0</v>
      </c>
      <c r="W26" s="12">
        <f t="shared" si="22"/>
        <v>0.0035000000000000035</v>
      </c>
      <c r="X26" s="12">
        <f t="shared" si="22"/>
        <v>0.007000000000000007</v>
      </c>
      <c r="Y26" s="12">
        <f t="shared" si="22"/>
        <v>0.010500000000000011</v>
      </c>
      <c r="Z26" s="12">
        <f t="shared" si="22"/>
        <v>0.014000000000000014</v>
      </c>
      <c r="AA26" s="12">
        <f t="shared" si="22"/>
        <v>0.017500000000000016</v>
      </c>
      <c r="AB26" s="12">
        <f t="shared" si="22"/>
        <v>0.021000000000000022</v>
      </c>
      <c r="AC26" s="12">
        <f t="shared" si="22"/>
        <v>0.024500000000000025</v>
      </c>
      <c r="AD26" s="12">
        <f t="shared" si="22"/>
        <v>0.02800000000000003</v>
      </c>
      <c r="AE26" s="12">
        <f t="shared" si="22"/>
        <v>0.03150000000000003</v>
      </c>
      <c r="AF26" s="12">
        <f t="shared" si="22"/>
        <v>0.03500000000000003</v>
      </c>
      <c r="AG26" s="12">
        <f t="shared" si="22"/>
        <v>0.03850000000000004</v>
      </c>
      <c r="AH26" s="12">
        <f t="shared" si="22"/>
        <v>0.042000000000000044</v>
      </c>
      <c r="AI26" s="12">
        <f aca="true" t="shared" si="23" ref="AI26:AZ26">(7%/50%)*AI25</f>
        <v>0.04550000000000005</v>
      </c>
      <c r="AJ26" s="12">
        <f t="shared" si="23"/>
        <v>0.04900000000000005</v>
      </c>
      <c r="AK26" s="12">
        <f t="shared" si="23"/>
        <v>0.052500000000000054</v>
      </c>
      <c r="AL26" s="12">
        <f t="shared" si="23"/>
        <v>0.05600000000000006</v>
      </c>
      <c r="AM26" s="12">
        <f t="shared" si="23"/>
        <v>0.05950000000000006</v>
      </c>
      <c r="AN26" s="12">
        <f t="shared" si="23"/>
        <v>0.06300000000000006</v>
      </c>
      <c r="AO26" s="12">
        <f t="shared" si="23"/>
        <v>0.06650000000000006</v>
      </c>
      <c r="AP26" s="12">
        <f t="shared" si="23"/>
        <v>0.07000000000000006</v>
      </c>
      <c r="AQ26" s="12">
        <f t="shared" si="23"/>
        <v>0.07350000000000008</v>
      </c>
      <c r="AR26" s="12">
        <f t="shared" si="23"/>
        <v>0.07700000000000008</v>
      </c>
      <c r="AS26" s="12">
        <f t="shared" si="23"/>
        <v>0.08050000000000009</v>
      </c>
      <c r="AT26" s="12">
        <f t="shared" si="23"/>
        <v>0.08400000000000009</v>
      </c>
      <c r="AU26" s="12">
        <f t="shared" si="23"/>
        <v>0.08750000000000009</v>
      </c>
      <c r="AV26" s="12">
        <f t="shared" si="23"/>
        <v>0.0910000000000001</v>
      </c>
      <c r="AW26" s="12">
        <f t="shared" si="23"/>
        <v>0.0945000000000001</v>
      </c>
      <c r="AX26" s="12">
        <f t="shared" si="23"/>
        <v>0.0980000000000001</v>
      </c>
      <c r="AY26" s="12">
        <f t="shared" si="23"/>
        <v>0.1015000000000001</v>
      </c>
      <c r="AZ26" s="12">
        <f t="shared" si="23"/>
        <v>0.10500000000000011</v>
      </c>
      <c r="BA26" s="12">
        <f aca="true" t="shared" si="24" ref="BA26:CD26">(7%/50%)*BA25</f>
        <v>0.1085000000000001</v>
      </c>
      <c r="BB26" s="12">
        <f t="shared" si="24"/>
        <v>0.1120000000000001</v>
      </c>
      <c r="BC26" s="12">
        <f t="shared" si="24"/>
        <v>0.1155000000000001</v>
      </c>
      <c r="BD26" s="12">
        <f t="shared" si="24"/>
        <v>0.1190000000000001</v>
      </c>
      <c r="BE26" s="12">
        <f t="shared" si="24"/>
        <v>0.12250000000000011</v>
      </c>
      <c r="BF26" s="12">
        <f t="shared" si="24"/>
        <v>0.12600000000000008</v>
      </c>
      <c r="BG26" s="12">
        <f t="shared" si="24"/>
        <v>0.1295000000000001</v>
      </c>
      <c r="BH26" s="12">
        <f t="shared" si="24"/>
        <v>0.1330000000000001</v>
      </c>
      <c r="BI26" s="12">
        <f t="shared" si="24"/>
        <v>0.1365000000000001</v>
      </c>
      <c r="BJ26" s="12">
        <f t="shared" si="24"/>
        <v>0.14</v>
      </c>
      <c r="BK26" s="12">
        <f t="shared" si="24"/>
        <v>0.14</v>
      </c>
      <c r="BL26" s="12">
        <f t="shared" si="24"/>
        <v>0.14</v>
      </c>
      <c r="BM26" s="12">
        <f t="shared" si="24"/>
        <v>0.14</v>
      </c>
      <c r="BN26" s="12">
        <f t="shared" si="24"/>
        <v>0.14</v>
      </c>
      <c r="BO26" s="12">
        <f t="shared" si="24"/>
        <v>0.14</v>
      </c>
      <c r="BP26" s="12">
        <f t="shared" si="24"/>
        <v>0.14</v>
      </c>
      <c r="BQ26" s="12">
        <f t="shared" si="24"/>
        <v>0.14</v>
      </c>
      <c r="BR26" s="12">
        <f t="shared" si="24"/>
        <v>0.14</v>
      </c>
      <c r="BS26" s="12">
        <f t="shared" si="24"/>
        <v>0.14</v>
      </c>
      <c r="BT26" s="12">
        <f t="shared" si="24"/>
        <v>0.14</v>
      </c>
      <c r="BU26" s="12">
        <f t="shared" si="24"/>
        <v>0.14</v>
      </c>
      <c r="BV26" s="12">
        <f t="shared" si="24"/>
        <v>0.14</v>
      </c>
      <c r="BW26" s="12">
        <f t="shared" si="24"/>
        <v>0.14</v>
      </c>
      <c r="BX26" s="12">
        <f t="shared" si="24"/>
        <v>0.14</v>
      </c>
      <c r="BY26" s="12">
        <f t="shared" si="24"/>
        <v>0.14</v>
      </c>
      <c r="BZ26" s="12">
        <f t="shared" si="24"/>
        <v>0.14</v>
      </c>
      <c r="CA26" s="12">
        <f t="shared" si="24"/>
        <v>0.14</v>
      </c>
      <c r="CB26" s="12">
        <f t="shared" si="24"/>
        <v>0.14</v>
      </c>
      <c r="CC26" s="12">
        <f t="shared" si="24"/>
        <v>0.14</v>
      </c>
      <c r="CD26" s="12">
        <f t="shared" si="24"/>
        <v>0.14</v>
      </c>
    </row>
    <row r="28" spans="1:82" ht="12.75">
      <c r="A28" t="s">
        <v>47</v>
      </c>
      <c r="C28">
        <f aca="true" t="shared" si="25" ref="C28:AH28">C26*ProductsPerRD*100/4</f>
        <v>1.6625</v>
      </c>
      <c r="D28">
        <f t="shared" si="25"/>
        <v>1.575</v>
      </c>
      <c r="E28">
        <f t="shared" si="25"/>
        <v>1.4874999999999998</v>
      </c>
      <c r="F28">
        <f t="shared" si="25"/>
        <v>1.4</v>
      </c>
      <c r="G28">
        <f t="shared" si="25"/>
        <v>1.3124999999999998</v>
      </c>
      <c r="H28">
        <f t="shared" si="25"/>
        <v>1.2249999999999996</v>
      </c>
      <c r="I28">
        <f t="shared" si="25"/>
        <v>1.1374999999999997</v>
      </c>
      <c r="J28">
        <f t="shared" si="25"/>
        <v>1.0499999999999996</v>
      </c>
      <c r="K28">
        <f t="shared" si="25"/>
        <v>0.9624999999999995</v>
      </c>
      <c r="L28">
        <f t="shared" si="25"/>
        <v>0.8749999999999993</v>
      </c>
      <c r="M28">
        <f t="shared" si="25"/>
        <v>0.7874999999999991</v>
      </c>
      <c r="N28">
        <f t="shared" si="25"/>
        <v>0.6999999999999992</v>
      </c>
      <c r="O28">
        <f t="shared" si="25"/>
        <v>0.612499999999999</v>
      </c>
      <c r="P28">
        <f t="shared" si="25"/>
        <v>0.524999999999999</v>
      </c>
      <c r="Q28">
        <f t="shared" si="25"/>
        <v>0.4374999999999989</v>
      </c>
      <c r="R28">
        <f t="shared" si="25"/>
        <v>0.3499999999999988</v>
      </c>
      <c r="S28">
        <f t="shared" si="25"/>
        <v>0.26249999999999873</v>
      </c>
      <c r="T28">
        <f t="shared" si="25"/>
        <v>0.17499999999999863</v>
      </c>
      <c r="U28">
        <f t="shared" si="25"/>
        <v>0.08749999999999852</v>
      </c>
      <c r="V28">
        <f t="shared" si="25"/>
        <v>0</v>
      </c>
      <c r="W28">
        <f t="shared" si="25"/>
        <v>0.08750000000000009</v>
      </c>
      <c r="X28">
        <f t="shared" si="25"/>
        <v>0.17500000000000018</v>
      </c>
      <c r="Y28">
        <f t="shared" si="25"/>
        <v>0.2625000000000003</v>
      </c>
      <c r="Z28">
        <f t="shared" si="25"/>
        <v>0.35000000000000037</v>
      </c>
      <c r="AA28">
        <f t="shared" si="25"/>
        <v>0.4375000000000004</v>
      </c>
      <c r="AB28">
        <f t="shared" si="25"/>
        <v>0.5250000000000006</v>
      </c>
      <c r="AC28">
        <f t="shared" si="25"/>
        <v>0.6125000000000006</v>
      </c>
      <c r="AD28">
        <f t="shared" si="25"/>
        <v>0.7000000000000007</v>
      </c>
      <c r="AE28">
        <f t="shared" si="25"/>
        <v>0.7875000000000008</v>
      </c>
      <c r="AF28">
        <f t="shared" si="25"/>
        <v>0.8750000000000008</v>
      </c>
      <c r="AG28">
        <f t="shared" si="25"/>
        <v>0.962500000000001</v>
      </c>
      <c r="AH28">
        <f t="shared" si="25"/>
        <v>1.0500000000000012</v>
      </c>
      <c r="AI28">
        <f aca="true" t="shared" si="26" ref="AI28:CD28">AI26*ProductsPerRD*100/4</f>
        <v>1.1375000000000013</v>
      </c>
      <c r="AJ28">
        <f t="shared" si="26"/>
        <v>1.2250000000000012</v>
      </c>
      <c r="AK28">
        <f t="shared" si="26"/>
        <v>1.3125000000000013</v>
      </c>
      <c r="AL28">
        <f t="shared" si="26"/>
        <v>1.4000000000000015</v>
      </c>
      <c r="AM28">
        <f t="shared" si="26"/>
        <v>1.4875000000000016</v>
      </c>
      <c r="AN28">
        <f t="shared" si="26"/>
        <v>1.5750000000000015</v>
      </c>
      <c r="AO28">
        <f t="shared" si="26"/>
        <v>1.6625000000000014</v>
      </c>
      <c r="AP28">
        <f t="shared" si="26"/>
        <v>1.7500000000000016</v>
      </c>
      <c r="AQ28">
        <f t="shared" si="26"/>
        <v>1.837500000000002</v>
      </c>
      <c r="AR28">
        <f t="shared" si="26"/>
        <v>1.925000000000002</v>
      </c>
      <c r="AS28">
        <f t="shared" si="26"/>
        <v>2.012500000000002</v>
      </c>
      <c r="AT28">
        <f t="shared" si="26"/>
        <v>2.1000000000000023</v>
      </c>
      <c r="AU28">
        <f t="shared" si="26"/>
        <v>2.187500000000002</v>
      </c>
      <c r="AV28">
        <f t="shared" si="26"/>
        <v>2.2750000000000026</v>
      </c>
      <c r="AW28">
        <f t="shared" si="26"/>
        <v>2.3625000000000025</v>
      </c>
      <c r="AX28">
        <f t="shared" si="26"/>
        <v>2.4500000000000024</v>
      </c>
      <c r="AY28">
        <f t="shared" si="26"/>
        <v>2.5375000000000028</v>
      </c>
      <c r="AZ28">
        <f t="shared" si="26"/>
        <v>2.6250000000000027</v>
      </c>
      <c r="BA28">
        <f t="shared" si="26"/>
        <v>2.7125000000000026</v>
      </c>
      <c r="BB28">
        <f t="shared" si="26"/>
        <v>2.8000000000000025</v>
      </c>
      <c r="BC28">
        <f t="shared" si="26"/>
        <v>2.8875000000000024</v>
      </c>
      <c r="BD28">
        <f t="shared" si="26"/>
        <v>2.9750000000000028</v>
      </c>
      <c r="BE28">
        <f t="shared" si="26"/>
        <v>3.0625000000000027</v>
      </c>
      <c r="BF28">
        <f t="shared" si="26"/>
        <v>3.150000000000002</v>
      </c>
      <c r="BG28">
        <f t="shared" si="26"/>
        <v>3.237500000000002</v>
      </c>
      <c r="BH28">
        <f t="shared" si="26"/>
        <v>3.3250000000000024</v>
      </c>
      <c r="BI28">
        <f t="shared" si="26"/>
        <v>3.4125000000000023</v>
      </c>
      <c r="BJ28">
        <f t="shared" si="26"/>
        <v>3.5000000000000004</v>
      </c>
      <c r="BK28">
        <f t="shared" si="26"/>
        <v>3.5000000000000004</v>
      </c>
      <c r="BL28">
        <f t="shared" si="26"/>
        <v>3.5000000000000004</v>
      </c>
      <c r="BM28">
        <f t="shared" si="26"/>
        <v>3.5000000000000004</v>
      </c>
      <c r="BN28">
        <f t="shared" si="26"/>
        <v>3.5000000000000004</v>
      </c>
      <c r="BO28">
        <f t="shared" si="26"/>
        <v>3.5000000000000004</v>
      </c>
      <c r="BP28">
        <f t="shared" si="26"/>
        <v>3.5000000000000004</v>
      </c>
      <c r="BQ28">
        <f t="shared" si="26"/>
        <v>3.5000000000000004</v>
      </c>
      <c r="BR28">
        <f t="shared" si="26"/>
        <v>3.5000000000000004</v>
      </c>
      <c r="BS28">
        <f t="shared" si="26"/>
        <v>3.5000000000000004</v>
      </c>
      <c r="BT28">
        <f t="shared" si="26"/>
        <v>3.5000000000000004</v>
      </c>
      <c r="BU28">
        <f t="shared" si="26"/>
        <v>3.5000000000000004</v>
      </c>
      <c r="BV28">
        <f t="shared" si="26"/>
        <v>3.5000000000000004</v>
      </c>
      <c r="BW28">
        <f t="shared" si="26"/>
        <v>3.5000000000000004</v>
      </c>
      <c r="BX28">
        <f t="shared" si="26"/>
        <v>3.5000000000000004</v>
      </c>
      <c r="BY28">
        <f t="shared" si="26"/>
        <v>3.5000000000000004</v>
      </c>
      <c r="BZ28">
        <f t="shared" si="26"/>
        <v>3.5000000000000004</v>
      </c>
      <c r="CA28">
        <f t="shared" si="26"/>
        <v>3.5000000000000004</v>
      </c>
      <c r="CB28">
        <f t="shared" si="26"/>
        <v>3.5000000000000004</v>
      </c>
      <c r="CC28">
        <f t="shared" si="26"/>
        <v>3.5000000000000004</v>
      </c>
      <c r="CD28">
        <f t="shared" si="26"/>
        <v>3.5000000000000004</v>
      </c>
    </row>
    <row r="29" spans="1:82" ht="12.75">
      <c r="A29" t="s">
        <v>48</v>
      </c>
      <c r="C29" s="6">
        <f aca="true" t="shared" si="27" ref="C29:AH29">B30/AvgRDTime/4</f>
        <v>1.25</v>
      </c>
      <c r="D29" s="6">
        <f t="shared" si="27"/>
        <v>1.3015625</v>
      </c>
      <c r="E29" s="6">
        <f t="shared" si="27"/>
        <v>1.3357421875</v>
      </c>
      <c r="F29" s="6">
        <f t="shared" si="27"/>
        <v>1.3547119140625</v>
      </c>
      <c r="G29" s="6">
        <f t="shared" si="27"/>
        <v>1.3603729248046874</v>
      </c>
      <c r="H29" s="6">
        <f t="shared" si="27"/>
        <v>1.3543888092041014</v>
      </c>
      <c r="I29" s="6">
        <f t="shared" si="27"/>
        <v>1.3382152080535887</v>
      </c>
      <c r="J29" s="6">
        <f t="shared" si="27"/>
        <v>1.31312580704689</v>
      </c>
      <c r="K29" s="6">
        <f t="shared" si="27"/>
        <v>1.2802350811660288</v>
      </c>
      <c r="L29" s="6">
        <f t="shared" si="27"/>
        <v>1.240518196020275</v>
      </c>
      <c r="M29" s="6">
        <f t="shared" si="27"/>
        <v>1.1948284215177405</v>
      </c>
      <c r="N29" s="6">
        <f t="shared" si="27"/>
        <v>1.1439123688280228</v>
      </c>
      <c r="O29" s="6">
        <f t="shared" si="27"/>
        <v>1.08842332272452</v>
      </c>
      <c r="P29" s="6">
        <f t="shared" si="27"/>
        <v>1.0289329073839548</v>
      </c>
      <c r="Q29" s="6">
        <f t="shared" si="27"/>
        <v>0.9659412939609603</v>
      </c>
      <c r="R29" s="6">
        <f t="shared" si="27"/>
        <v>0.8998861322158401</v>
      </c>
      <c r="S29" s="6">
        <f t="shared" si="27"/>
        <v>0.8311503656888599</v>
      </c>
      <c r="T29" s="6">
        <f t="shared" si="27"/>
        <v>0.7600690699777523</v>
      </c>
      <c r="U29" s="6">
        <f t="shared" si="27"/>
        <v>0.6869354362305331</v>
      </c>
      <c r="V29" s="6">
        <f t="shared" si="27"/>
        <v>0.6120060067017163</v>
      </c>
      <c r="W29" s="6">
        <f t="shared" si="27"/>
        <v>0.5355052558640018</v>
      </c>
      <c r="X29" s="6">
        <f t="shared" si="27"/>
        <v>0.4795045988810016</v>
      </c>
      <c r="Y29" s="6">
        <f t="shared" si="27"/>
        <v>0.4414415240208764</v>
      </c>
      <c r="Z29" s="6">
        <f t="shared" si="27"/>
        <v>0.4190738335182669</v>
      </c>
      <c r="AA29" s="6">
        <f t="shared" si="27"/>
        <v>0.4104396043284836</v>
      </c>
      <c r="AB29" s="6">
        <f t="shared" si="27"/>
        <v>0.4138221537874232</v>
      </c>
      <c r="AC29" s="6">
        <f t="shared" si="27"/>
        <v>0.4277193845639954</v>
      </c>
      <c r="AD29" s="6">
        <f t="shared" si="27"/>
        <v>0.45081696149349604</v>
      </c>
      <c r="AE29" s="6">
        <f t="shared" si="27"/>
        <v>0.48196484130680917</v>
      </c>
      <c r="AF29" s="6">
        <f t="shared" si="27"/>
        <v>0.520156736143458</v>
      </c>
      <c r="AG29" s="6">
        <f t="shared" si="27"/>
        <v>0.5645121441255259</v>
      </c>
      <c r="AH29" s="6">
        <f t="shared" si="27"/>
        <v>0.6142606261098353</v>
      </c>
      <c r="AI29" s="6">
        <f aca="true" t="shared" si="28" ref="AI29:CD29">AH30/AvgRDTime/4</f>
        <v>0.668728047846106</v>
      </c>
      <c r="AJ29" s="6">
        <f t="shared" si="28"/>
        <v>0.7273245418653429</v>
      </c>
      <c r="AK29" s="6">
        <f t="shared" si="28"/>
        <v>0.7895339741321752</v>
      </c>
      <c r="AL29" s="6">
        <f t="shared" si="28"/>
        <v>0.8549047273656535</v>
      </c>
      <c r="AM29" s="6">
        <f t="shared" si="28"/>
        <v>0.923041636444947</v>
      </c>
      <c r="AN29" s="6">
        <f t="shared" si="28"/>
        <v>0.9935989318893287</v>
      </c>
      <c r="AO29" s="6">
        <f t="shared" si="28"/>
        <v>1.0662740654031628</v>
      </c>
      <c r="AP29" s="6">
        <f t="shared" si="28"/>
        <v>1.1408023072277675</v>
      </c>
      <c r="AQ29" s="6">
        <f t="shared" si="28"/>
        <v>1.2169520188242968</v>
      </c>
      <c r="AR29" s="6">
        <f t="shared" si="28"/>
        <v>1.2945205164712599</v>
      </c>
      <c r="AS29" s="6">
        <f t="shared" si="28"/>
        <v>1.3733304519123526</v>
      </c>
      <c r="AT29" s="6">
        <f t="shared" si="28"/>
        <v>1.453226645423309</v>
      </c>
      <c r="AU29" s="6">
        <f t="shared" si="28"/>
        <v>1.5340733147453955</v>
      </c>
      <c r="AV29" s="6">
        <f t="shared" si="28"/>
        <v>1.6157516504022214</v>
      </c>
      <c r="AW29" s="6">
        <f t="shared" si="28"/>
        <v>1.698157694101944</v>
      </c>
      <c r="AX29" s="6">
        <f t="shared" si="28"/>
        <v>1.7812004823392014</v>
      </c>
      <c r="AY29" s="6">
        <f t="shared" si="28"/>
        <v>1.8648004220468013</v>
      </c>
      <c r="AZ29" s="6">
        <f t="shared" si="28"/>
        <v>1.9488878692909513</v>
      </c>
      <c r="BA29" s="6">
        <f t="shared" si="28"/>
        <v>2.0334018856295826</v>
      </c>
      <c r="BB29" s="6">
        <f t="shared" si="28"/>
        <v>2.118289149925885</v>
      </c>
      <c r="BC29" s="6">
        <f t="shared" si="28"/>
        <v>2.2035030061851497</v>
      </c>
      <c r="BD29" s="6">
        <f t="shared" si="28"/>
        <v>2.289002630412006</v>
      </c>
      <c r="BE29" s="6">
        <f t="shared" si="28"/>
        <v>2.3747523016105054</v>
      </c>
      <c r="BF29" s="6">
        <f t="shared" si="28"/>
        <v>2.4607207639091926</v>
      </c>
      <c r="BG29" s="6">
        <f t="shared" si="28"/>
        <v>2.5468806684205436</v>
      </c>
      <c r="BH29" s="6">
        <f t="shared" si="28"/>
        <v>2.6332080848679755</v>
      </c>
      <c r="BI29" s="6">
        <f t="shared" si="28"/>
        <v>2.719682074259479</v>
      </c>
      <c r="BJ29" s="6">
        <f t="shared" si="28"/>
        <v>2.8062843149770442</v>
      </c>
      <c r="BK29" s="6">
        <f t="shared" si="28"/>
        <v>2.8929987756049136</v>
      </c>
      <c r="BL29" s="6">
        <f t="shared" si="28"/>
        <v>2.9688739286542996</v>
      </c>
      <c r="BM29" s="6">
        <f t="shared" si="28"/>
        <v>3.035264687572512</v>
      </c>
      <c r="BN29" s="6">
        <f t="shared" si="28"/>
        <v>3.093356601625948</v>
      </c>
      <c r="BO29" s="6">
        <f t="shared" si="28"/>
        <v>3.1441870264227045</v>
      </c>
      <c r="BP29" s="6">
        <f t="shared" si="28"/>
        <v>3.1886636481198662</v>
      </c>
      <c r="BQ29" s="6">
        <f t="shared" si="28"/>
        <v>3.227580692104883</v>
      </c>
      <c r="BR29" s="6">
        <f t="shared" si="28"/>
        <v>3.2616331055917724</v>
      </c>
      <c r="BS29" s="6">
        <f t="shared" si="28"/>
        <v>3.2914289673928008</v>
      </c>
      <c r="BT29" s="6">
        <f t="shared" si="28"/>
        <v>3.3175003464687007</v>
      </c>
      <c r="BU29" s="6">
        <f t="shared" si="28"/>
        <v>3.340312803160113</v>
      </c>
      <c r="BV29" s="6">
        <f t="shared" si="28"/>
        <v>3.360273702765099</v>
      </c>
      <c r="BW29" s="6">
        <f t="shared" si="28"/>
        <v>3.3777394899194615</v>
      </c>
      <c r="BX29" s="6">
        <f t="shared" si="28"/>
        <v>3.3930220536795286</v>
      </c>
      <c r="BY29" s="6">
        <f t="shared" si="28"/>
        <v>3.4063942969695873</v>
      </c>
      <c r="BZ29" s="6">
        <f t="shared" si="28"/>
        <v>3.418095009848389</v>
      </c>
      <c r="CA29" s="6">
        <f t="shared" si="28"/>
        <v>3.42833313361734</v>
      </c>
      <c r="CB29" s="6">
        <f t="shared" si="28"/>
        <v>3.4372914919151727</v>
      </c>
      <c r="CC29" s="6">
        <f t="shared" si="28"/>
        <v>3.445130055425776</v>
      </c>
      <c r="CD29" s="6">
        <f t="shared" si="28"/>
        <v>3.4519887984975544</v>
      </c>
    </row>
    <row r="30" spans="1:82" ht="12.75">
      <c r="A30" t="s">
        <v>49</v>
      </c>
      <c r="B30">
        <v>10</v>
      </c>
      <c r="C30">
        <f aca="true" t="shared" si="29" ref="C30:AH30">B30+C28-C29</f>
        <v>10.4125</v>
      </c>
      <c r="D30">
        <f t="shared" si="29"/>
        <v>10.6859375</v>
      </c>
      <c r="E30">
        <f t="shared" si="29"/>
        <v>10.8376953125</v>
      </c>
      <c r="F30">
        <f t="shared" si="29"/>
        <v>10.8829833984375</v>
      </c>
      <c r="G30">
        <f t="shared" si="29"/>
        <v>10.835110473632811</v>
      </c>
      <c r="H30">
        <f t="shared" si="29"/>
        <v>10.70572166442871</v>
      </c>
      <c r="I30">
        <f t="shared" si="29"/>
        <v>10.50500645637512</v>
      </c>
      <c r="J30">
        <f t="shared" si="29"/>
        <v>10.24188064932823</v>
      </c>
      <c r="K30">
        <f t="shared" si="29"/>
        <v>9.9241455681622</v>
      </c>
      <c r="L30">
        <f t="shared" si="29"/>
        <v>9.558627372141924</v>
      </c>
      <c r="M30">
        <f t="shared" si="29"/>
        <v>9.151298950624183</v>
      </c>
      <c r="N30">
        <f t="shared" si="29"/>
        <v>8.70738658179616</v>
      </c>
      <c r="O30">
        <f t="shared" si="29"/>
        <v>8.231463259071639</v>
      </c>
      <c r="P30">
        <f t="shared" si="29"/>
        <v>7.727530351687682</v>
      </c>
      <c r="Q30">
        <f t="shared" si="29"/>
        <v>7.199089057726721</v>
      </c>
      <c r="R30">
        <f t="shared" si="29"/>
        <v>6.649202925510879</v>
      </c>
      <c r="S30">
        <f t="shared" si="29"/>
        <v>6.080552559822018</v>
      </c>
      <c r="T30">
        <f t="shared" si="29"/>
        <v>5.495483489844265</v>
      </c>
      <c r="U30">
        <f t="shared" si="29"/>
        <v>4.896048053613731</v>
      </c>
      <c r="V30">
        <f t="shared" si="29"/>
        <v>4.284042046912014</v>
      </c>
      <c r="W30">
        <f t="shared" si="29"/>
        <v>3.836036791048013</v>
      </c>
      <c r="X30">
        <f t="shared" si="29"/>
        <v>3.531532192167011</v>
      </c>
      <c r="Y30">
        <f t="shared" si="29"/>
        <v>3.352590668146135</v>
      </c>
      <c r="Z30">
        <f t="shared" si="29"/>
        <v>3.2835168346278687</v>
      </c>
      <c r="AA30">
        <f t="shared" si="29"/>
        <v>3.3105772302993857</v>
      </c>
      <c r="AB30">
        <f t="shared" si="29"/>
        <v>3.421755076511963</v>
      </c>
      <c r="AC30">
        <f t="shared" si="29"/>
        <v>3.6065356919479683</v>
      </c>
      <c r="AD30">
        <f t="shared" si="29"/>
        <v>3.8557187304544733</v>
      </c>
      <c r="AE30">
        <f t="shared" si="29"/>
        <v>4.161253889147664</v>
      </c>
      <c r="AF30">
        <f t="shared" si="29"/>
        <v>4.516097153004207</v>
      </c>
      <c r="AG30">
        <f t="shared" si="29"/>
        <v>4.914085008878683</v>
      </c>
      <c r="AH30">
        <f t="shared" si="29"/>
        <v>5.349824382768848</v>
      </c>
      <c r="AI30">
        <f aca="true" t="shared" si="30" ref="AI30:AZ30">AH30+AI28-AI29</f>
        <v>5.818596334922743</v>
      </c>
      <c r="AJ30">
        <f t="shared" si="30"/>
        <v>6.3162717930574015</v>
      </c>
      <c r="AK30">
        <f t="shared" si="30"/>
        <v>6.839237818925228</v>
      </c>
      <c r="AL30">
        <f t="shared" si="30"/>
        <v>7.384333091559576</v>
      </c>
      <c r="AM30">
        <f t="shared" si="30"/>
        <v>7.9487914551146295</v>
      </c>
      <c r="AN30">
        <f t="shared" si="30"/>
        <v>8.530192523225303</v>
      </c>
      <c r="AO30">
        <f t="shared" si="30"/>
        <v>9.12641845782214</v>
      </c>
      <c r="AP30">
        <f t="shared" si="30"/>
        <v>9.735616150594375</v>
      </c>
      <c r="AQ30">
        <f t="shared" si="30"/>
        <v>10.356164131770079</v>
      </c>
      <c r="AR30">
        <f t="shared" si="30"/>
        <v>10.98664361529882</v>
      </c>
      <c r="AS30">
        <f t="shared" si="30"/>
        <v>11.625813163386471</v>
      </c>
      <c r="AT30">
        <f t="shared" si="30"/>
        <v>12.272586517963164</v>
      </c>
      <c r="AU30">
        <f t="shared" si="30"/>
        <v>12.92601320321777</v>
      </c>
      <c r="AV30">
        <f t="shared" si="30"/>
        <v>13.585261552815552</v>
      </c>
      <c r="AW30">
        <f t="shared" si="30"/>
        <v>14.249603858713611</v>
      </c>
      <c r="AX30">
        <f t="shared" si="30"/>
        <v>14.91840337637441</v>
      </c>
      <c r="AY30">
        <f t="shared" si="30"/>
        <v>15.59110295432761</v>
      </c>
      <c r="AZ30">
        <f t="shared" si="30"/>
        <v>16.26721508503666</v>
      </c>
      <c r="BA30">
        <f aca="true" t="shared" si="31" ref="BA30:CD30">AZ30+BA28-BA29</f>
        <v>16.94631319940708</v>
      </c>
      <c r="BB30">
        <f t="shared" si="31"/>
        <v>17.628024049481198</v>
      </c>
      <c r="BC30">
        <f t="shared" si="31"/>
        <v>18.31202104329605</v>
      </c>
      <c r="BD30">
        <f t="shared" si="31"/>
        <v>18.998018412884043</v>
      </c>
      <c r="BE30">
        <f t="shared" si="31"/>
        <v>19.68576611127354</v>
      </c>
      <c r="BF30">
        <f t="shared" si="31"/>
        <v>20.37504534736435</v>
      </c>
      <c r="BG30">
        <f t="shared" si="31"/>
        <v>21.065664678943804</v>
      </c>
      <c r="BH30">
        <f t="shared" si="31"/>
        <v>21.757456594075833</v>
      </c>
      <c r="BI30">
        <f t="shared" si="31"/>
        <v>22.450274519816354</v>
      </c>
      <c r="BJ30">
        <f t="shared" si="31"/>
        <v>23.14399020483931</v>
      </c>
      <c r="BK30">
        <f t="shared" si="31"/>
        <v>23.750991429234396</v>
      </c>
      <c r="BL30">
        <f t="shared" si="31"/>
        <v>24.282117500580096</v>
      </c>
      <c r="BM30">
        <f t="shared" si="31"/>
        <v>24.746852813007585</v>
      </c>
      <c r="BN30">
        <f t="shared" si="31"/>
        <v>25.153496211381636</v>
      </c>
      <c r="BO30">
        <f t="shared" si="31"/>
        <v>25.50930918495893</v>
      </c>
      <c r="BP30">
        <f t="shared" si="31"/>
        <v>25.820645536839063</v>
      </c>
      <c r="BQ30">
        <f t="shared" si="31"/>
        <v>26.09306484473418</v>
      </c>
      <c r="BR30">
        <f t="shared" si="31"/>
        <v>26.331431739142406</v>
      </c>
      <c r="BS30">
        <f t="shared" si="31"/>
        <v>26.540002771749606</v>
      </c>
      <c r="BT30">
        <f t="shared" si="31"/>
        <v>26.722502425280904</v>
      </c>
      <c r="BU30">
        <f t="shared" si="31"/>
        <v>26.88218962212079</v>
      </c>
      <c r="BV30">
        <f t="shared" si="31"/>
        <v>27.021915919355692</v>
      </c>
      <c r="BW30">
        <f t="shared" si="31"/>
        <v>27.14417642943623</v>
      </c>
      <c r="BX30">
        <f t="shared" si="31"/>
        <v>27.2511543757567</v>
      </c>
      <c r="BY30">
        <f t="shared" si="31"/>
        <v>27.34476007878711</v>
      </c>
      <c r="BZ30">
        <f t="shared" si="31"/>
        <v>27.42666506893872</v>
      </c>
      <c r="CA30">
        <f t="shared" si="31"/>
        <v>27.49833193532138</v>
      </c>
      <c r="CB30">
        <f t="shared" si="31"/>
        <v>27.56104044340621</v>
      </c>
      <c r="CC30">
        <f t="shared" si="31"/>
        <v>27.615910387980435</v>
      </c>
      <c r="CD30">
        <f t="shared" si="31"/>
        <v>27.663921589482882</v>
      </c>
    </row>
    <row r="32" spans="1:82" ht="12.75">
      <c r="A32" t="s">
        <v>50</v>
      </c>
      <c r="C32">
        <f aca="true" t="shared" si="32" ref="C32:AH32">B33/AvgProductAge/4</f>
        <v>1.25</v>
      </c>
      <c r="D32">
        <f t="shared" si="32"/>
        <v>1.25</v>
      </c>
      <c r="E32">
        <f t="shared" si="32"/>
        <v>1.2525781249999999</v>
      </c>
      <c r="F32">
        <f t="shared" si="32"/>
        <v>1.256736328125</v>
      </c>
      <c r="G32">
        <f t="shared" si="32"/>
        <v>1.2616351074218748</v>
      </c>
      <c r="H32">
        <f t="shared" si="32"/>
        <v>1.2665719982910155</v>
      </c>
      <c r="I32">
        <f t="shared" si="32"/>
        <v>1.2709628388366698</v>
      </c>
      <c r="J32">
        <f t="shared" si="32"/>
        <v>1.2743254572975158</v>
      </c>
      <c r="K32">
        <f t="shared" si="32"/>
        <v>1.2762654747849846</v>
      </c>
      <c r="L32">
        <f t="shared" si="32"/>
        <v>1.2764639551040369</v>
      </c>
      <c r="M32">
        <f t="shared" si="32"/>
        <v>1.2746666671498486</v>
      </c>
      <c r="N32">
        <f t="shared" si="32"/>
        <v>1.2706747548682433</v>
      </c>
      <c r="O32">
        <f t="shared" si="32"/>
        <v>1.2643366355662322</v>
      </c>
      <c r="P32">
        <f t="shared" si="32"/>
        <v>1.2555409699241467</v>
      </c>
      <c r="Q32">
        <f t="shared" si="32"/>
        <v>1.244210566797137</v>
      </c>
      <c r="R32">
        <f t="shared" si="32"/>
        <v>1.2302971031553283</v>
      </c>
      <c r="S32">
        <f t="shared" si="32"/>
        <v>1.2137765546083537</v>
      </c>
      <c r="T32">
        <f t="shared" si="32"/>
        <v>1.194645245162379</v>
      </c>
      <c r="U32">
        <f t="shared" si="32"/>
        <v>1.1729164364031477</v>
      </c>
      <c r="V32">
        <f t="shared" si="32"/>
        <v>1.1486173863945168</v>
      </c>
      <c r="W32">
        <f t="shared" si="32"/>
        <v>1.1217868174098768</v>
      </c>
      <c r="X32">
        <f t="shared" si="32"/>
        <v>1.092472739332583</v>
      </c>
      <c r="Y32">
        <f t="shared" si="32"/>
        <v>1.061824332310004</v>
      </c>
      <c r="Z32">
        <f t="shared" si="32"/>
        <v>1.0308051918955479</v>
      </c>
      <c r="AA32">
        <f t="shared" si="32"/>
        <v>1.0002186239766837</v>
      </c>
      <c r="AB32">
        <f t="shared" si="32"/>
        <v>0.9707296729942738</v>
      </c>
      <c r="AC32">
        <f t="shared" si="32"/>
        <v>0.9428842970339313</v>
      </c>
      <c r="AD32">
        <f t="shared" si="32"/>
        <v>0.9171260514104345</v>
      </c>
      <c r="AE32">
        <f t="shared" si="32"/>
        <v>0.8938105969145876</v>
      </c>
      <c r="AF32">
        <f t="shared" si="32"/>
        <v>0.8732183091341987</v>
      </c>
      <c r="AG32">
        <f t="shared" si="32"/>
        <v>0.8555652304846617</v>
      </c>
      <c r="AH32">
        <f t="shared" si="32"/>
        <v>0.841012576166705</v>
      </c>
      <c r="AI32">
        <f aca="true" t="shared" si="33" ref="AI32:CD32">AH33/AvgProductAge/4</f>
        <v>0.8296749786638615</v>
      </c>
      <c r="AJ32">
        <f t="shared" si="33"/>
        <v>0.8216276321229738</v>
      </c>
      <c r="AK32">
        <f t="shared" si="33"/>
        <v>0.8169124776100922</v>
      </c>
      <c r="AL32">
        <f t="shared" si="33"/>
        <v>0.8155435524361965</v>
      </c>
      <c r="AM32">
        <f t="shared" si="33"/>
        <v>0.8175116111826692</v>
      </c>
      <c r="AN32">
        <f t="shared" si="33"/>
        <v>0.8227881124457831</v>
      </c>
      <c r="AO32">
        <f t="shared" si="33"/>
        <v>0.8313286534179604</v>
      </c>
      <c r="AP32">
        <f t="shared" si="33"/>
        <v>0.8430759240172205</v>
      </c>
      <c r="AQ32">
        <f t="shared" si="33"/>
        <v>0.857962243177748</v>
      </c>
      <c r="AR32">
        <f t="shared" si="33"/>
        <v>0.8759117319600754</v>
      </c>
      <c r="AS32">
        <f t="shared" si="33"/>
        <v>0.8968421711856346</v>
      </c>
      <c r="AT32">
        <f t="shared" si="33"/>
        <v>0.9206665852219704</v>
      </c>
      <c r="AU32">
        <f t="shared" si="33"/>
        <v>0.9472945882320374</v>
      </c>
      <c r="AV32">
        <f t="shared" si="33"/>
        <v>0.9766335245577054</v>
      </c>
      <c r="AW32">
        <f t="shared" si="33"/>
        <v>1.008589430849931</v>
      </c>
      <c r="AX32">
        <f t="shared" si="33"/>
        <v>1.0430678440125318</v>
      </c>
      <c r="AY32">
        <f t="shared" si="33"/>
        <v>1.0799744759288652</v>
      </c>
      <c r="AZ32">
        <f t="shared" si="33"/>
        <v>1.119215773234762</v>
      </c>
      <c r="BA32">
        <f t="shared" si="33"/>
        <v>1.1606993780375714</v>
      </c>
      <c r="BB32">
        <f t="shared" si="33"/>
        <v>1.204334503417172</v>
      </c>
      <c r="BC32">
        <f t="shared" si="33"/>
        <v>1.2500322357426077</v>
      </c>
      <c r="BD32">
        <f t="shared" si="33"/>
        <v>1.2977057742647347</v>
      </c>
      <c r="BE32">
        <f t="shared" si="33"/>
        <v>1.3472706170720983</v>
      </c>
      <c r="BF32">
        <f t="shared" si="33"/>
        <v>1.3986447012990186</v>
      </c>
      <c r="BG32">
        <f t="shared" si="33"/>
        <v>1.4517485044295273</v>
      </c>
      <c r="BH32">
        <f t="shared" si="33"/>
        <v>1.506505112629078</v>
      </c>
      <c r="BI32">
        <f t="shared" si="33"/>
        <v>1.562840261241023</v>
      </c>
      <c r="BJ32">
        <f t="shared" si="33"/>
        <v>1.620682351891946</v>
      </c>
      <c r="BK32">
        <f t="shared" si="33"/>
        <v>1.679962450046201</v>
      </c>
      <c r="BL32">
        <f t="shared" si="33"/>
        <v>1.7406142663241368</v>
      </c>
      <c r="BM32">
        <f t="shared" si="33"/>
        <v>1.8020272494406449</v>
      </c>
      <c r="BN32">
        <f t="shared" si="33"/>
        <v>1.8636891213472382</v>
      </c>
      <c r="BO32">
        <f t="shared" si="33"/>
        <v>1.9251724953611737</v>
      </c>
      <c r="BP32">
        <f t="shared" si="33"/>
        <v>1.9861232219142504</v>
      </c>
      <c r="BQ32">
        <f t="shared" si="33"/>
        <v>2.0462502432245313</v>
      </c>
      <c r="BR32">
        <f t="shared" si="33"/>
        <v>2.1053167656685483</v>
      </c>
      <c r="BS32">
        <f t="shared" si="33"/>
        <v>2.1631325826647094</v>
      </c>
      <c r="BT32">
        <f t="shared" si="33"/>
        <v>2.2195474019011145</v>
      </c>
      <c r="BU32">
        <f t="shared" si="33"/>
        <v>2.2744450491294934</v>
      </c>
      <c r="BV32">
        <f t="shared" si="33"/>
        <v>2.3277384368310243</v>
      </c>
      <c r="BW32">
        <f t="shared" si="33"/>
        <v>2.379365200127728</v>
      </c>
      <c r="BX32">
        <f t="shared" si="33"/>
        <v>2.4292839146173146</v>
      </c>
      <c r="BY32">
        <f t="shared" si="33"/>
        <v>2.4774708215704253</v>
      </c>
      <c r="BZ32">
        <f t="shared" si="33"/>
        <v>2.5239169953403833</v>
      </c>
      <c r="CA32">
        <f t="shared" si="33"/>
        <v>2.5686258960657833</v>
      </c>
      <c r="CB32">
        <f t="shared" si="33"/>
        <v>2.6116112579433617</v>
      </c>
      <c r="CC32">
        <f t="shared" si="33"/>
        <v>2.6528952696419523</v>
      </c>
      <c r="CD32">
        <f t="shared" si="33"/>
        <v>2.692507008931144</v>
      </c>
    </row>
    <row r="33" spans="1:82" ht="12.75">
      <c r="A33" t="s">
        <v>51</v>
      </c>
      <c r="B33">
        <v>25</v>
      </c>
      <c r="C33">
        <f aca="true" t="shared" si="34" ref="C33:AH33">B33+C29-C32</f>
        <v>25</v>
      </c>
      <c r="D33">
        <f t="shared" si="34"/>
        <v>25.0515625</v>
      </c>
      <c r="E33">
        <f t="shared" si="34"/>
        <v>25.1347265625</v>
      </c>
      <c r="F33">
        <f t="shared" si="34"/>
        <v>25.232702148437497</v>
      </c>
      <c r="G33">
        <f t="shared" si="34"/>
        <v>25.33143996582031</v>
      </c>
      <c r="H33">
        <f t="shared" si="34"/>
        <v>25.419256776733395</v>
      </c>
      <c r="I33">
        <f t="shared" si="34"/>
        <v>25.486509145950315</v>
      </c>
      <c r="J33">
        <f t="shared" si="34"/>
        <v>25.52530949569969</v>
      </c>
      <c r="K33">
        <f t="shared" si="34"/>
        <v>25.529279102080736</v>
      </c>
      <c r="L33">
        <f t="shared" si="34"/>
        <v>25.493333342996973</v>
      </c>
      <c r="M33">
        <f t="shared" si="34"/>
        <v>25.413495097364866</v>
      </c>
      <c r="N33">
        <f t="shared" si="34"/>
        <v>25.286732711324646</v>
      </c>
      <c r="O33">
        <f t="shared" si="34"/>
        <v>25.110819398482935</v>
      </c>
      <c r="P33">
        <f t="shared" si="34"/>
        <v>24.88421133594274</v>
      </c>
      <c r="Q33">
        <f t="shared" si="34"/>
        <v>24.605942063106564</v>
      </c>
      <c r="R33">
        <f t="shared" si="34"/>
        <v>24.275531092167075</v>
      </c>
      <c r="S33">
        <f t="shared" si="34"/>
        <v>23.89290490324758</v>
      </c>
      <c r="T33">
        <f t="shared" si="34"/>
        <v>23.458328728062952</v>
      </c>
      <c r="U33">
        <f t="shared" si="34"/>
        <v>22.972347727890337</v>
      </c>
      <c r="V33">
        <f t="shared" si="34"/>
        <v>22.435736348197537</v>
      </c>
      <c r="W33">
        <f t="shared" si="34"/>
        <v>21.849454786651663</v>
      </c>
      <c r="X33">
        <f t="shared" si="34"/>
        <v>21.23648664620008</v>
      </c>
      <c r="Y33">
        <f t="shared" si="34"/>
        <v>20.616103837910956</v>
      </c>
      <c r="Z33">
        <f t="shared" si="34"/>
        <v>20.004372479533675</v>
      </c>
      <c r="AA33">
        <f t="shared" si="34"/>
        <v>19.414593459885477</v>
      </c>
      <c r="AB33">
        <f t="shared" si="34"/>
        <v>18.857685940678625</v>
      </c>
      <c r="AC33">
        <f t="shared" si="34"/>
        <v>18.34252102820869</v>
      </c>
      <c r="AD33">
        <f t="shared" si="34"/>
        <v>17.876211938291753</v>
      </c>
      <c r="AE33">
        <f t="shared" si="34"/>
        <v>17.464366182683975</v>
      </c>
      <c r="AF33">
        <f t="shared" si="34"/>
        <v>17.111304609693235</v>
      </c>
      <c r="AG33">
        <f t="shared" si="34"/>
        <v>16.8202515233341</v>
      </c>
      <c r="AH33">
        <f t="shared" si="34"/>
        <v>16.59349957327723</v>
      </c>
      <c r="AI33">
        <f aca="true" t="shared" si="35" ref="AI33:AZ33">AH33+AI29-AI32</f>
        <v>16.432552642459477</v>
      </c>
      <c r="AJ33">
        <f t="shared" si="35"/>
        <v>16.338249552201844</v>
      </c>
      <c r="AK33">
        <f t="shared" si="35"/>
        <v>16.31087104872393</v>
      </c>
      <c r="AL33">
        <f t="shared" si="35"/>
        <v>16.350232223653386</v>
      </c>
      <c r="AM33">
        <f t="shared" si="35"/>
        <v>16.45576224891566</v>
      </c>
      <c r="AN33">
        <f t="shared" si="35"/>
        <v>16.626573068359207</v>
      </c>
      <c r="AO33">
        <f t="shared" si="35"/>
        <v>16.86151848034441</v>
      </c>
      <c r="AP33">
        <f t="shared" si="35"/>
        <v>17.15924486355496</v>
      </c>
      <c r="AQ33">
        <f t="shared" si="35"/>
        <v>17.51823463920151</v>
      </c>
      <c r="AR33">
        <f t="shared" si="35"/>
        <v>17.93684342371269</v>
      </c>
      <c r="AS33">
        <f t="shared" si="35"/>
        <v>18.413331704439408</v>
      </c>
      <c r="AT33">
        <f t="shared" si="35"/>
        <v>18.94589176464075</v>
      </c>
      <c r="AU33">
        <f t="shared" si="35"/>
        <v>19.532670491154107</v>
      </c>
      <c r="AV33">
        <f t="shared" si="35"/>
        <v>20.171788616998622</v>
      </c>
      <c r="AW33">
        <f t="shared" si="35"/>
        <v>20.861356880250636</v>
      </c>
      <c r="AX33">
        <f t="shared" si="35"/>
        <v>21.599489518577304</v>
      </c>
      <c r="AY33">
        <f t="shared" si="35"/>
        <v>22.38431546469524</v>
      </c>
      <c r="AZ33">
        <f t="shared" si="35"/>
        <v>23.213987560751427</v>
      </c>
      <c r="BA33">
        <f aca="true" t="shared" si="36" ref="BA33:CD33">AZ33+BA29-BA32</f>
        <v>24.08669006834344</v>
      </c>
      <c r="BB33">
        <f t="shared" si="36"/>
        <v>25.000644714852154</v>
      </c>
      <c r="BC33">
        <f t="shared" si="36"/>
        <v>25.954115485294693</v>
      </c>
      <c r="BD33">
        <f t="shared" si="36"/>
        <v>26.945412341441966</v>
      </c>
      <c r="BE33">
        <f t="shared" si="36"/>
        <v>27.972894025980374</v>
      </c>
      <c r="BF33">
        <f t="shared" si="36"/>
        <v>29.034970088590548</v>
      </c>
      <c r="BG33">
        <f t="shared" si="36"/>
        <v>30.130102252581562</v>
      </c>
      <c r="BH33">
        <f t="shared" si="36"/>
        <v>31.25680522482046</v>
      </c>
      <c r="BI33">
        <f t="shared" si="36"/>
        <v>32.41364703783892</v>
      </c>
      <c r="BJ33">
        <f t="shared" si="36"/>
        <v>33.59924900092402</v>
      </c>
      <c r="BK33">
        <f t="shared" si="36"/>
        <v>34.81228532648274</v>
      </c>
      <c r="BL33">
        <f t="shared" si="36"/>
        <v>36.0405449888129</v>
      </c>
      <c r="BM33">
        <f t="shared" si="36"/>
        <v>37.27378242694476</v>
      </c>
      <c r="BN33">
        <f t="shared" si="36"/>
        <v>38.50344990722348</v>
      </c>
      <c r="BO33">
        <f t="shared" si="36"/>
        <v>39.72246443828501</v>
      </c>
      <c r="BP33">
        <f t="shared" si="36"/>
        <v>40.925004864490624</v>
      </c>
      <c r="BQ33">
        <f t="shared" si="36"/>
        <v>42.10633531337097</v>
      </c>
      <c r="BR33">
        <f t="shared" si="36"/>
        <v>43.26265165329419</v>
      </c>
      <c r="BS33">
        <f t="shared" si="36"/>
        <v>44.39094803802229</v>
      </c>
      <c r="BT33">
        <f t="shared" si="36"/>
        <v>45.48890098258987</v>
      </c>
      <c r="BU33">
        <f t="shared" si="36"/>
        <v>46.55476873662049</v>
      </c>
      <c r="BV33">
        <f t="shared" si="36"/>
        <v>47.58730400255456</v>
      </c>
      <c r="BW33">
        <f t="shared" si="36"/>
        <v>48.585678292346294</v>
      </c>
      <c r="BX33">
        <f t="shared" si="36"/>
        <v>49.54941643140851</v>
      </c>
      <c r="BY33">
        <f t="shared" si="36"/>
        <v>50.47833990680767</v>
      </c>
      <c r="BZ33">
        <f t="shared" si="36"/>
        <v>51.37251792131567</v>
      </c>
      <c r="CA33">
        <f t="shared" si="36"/>
        <v>52.23222515886723</v>
      </c>
      <c r="CB33">
        <f t="shared" si="36"/>
        <v>53.05790539283905</v>
      </c>
      <c r="CC33">
        <f t="shared" si="36"/>
        <v>53.85014017862287</v>
      </c>
      <c r="CD33">
        <f t="shared" si="36"/>
        <v>54.60962196818928</v>
      </c>
    </row>
    <row r="35" ht="12.75">
      <c r="A35" s="5" t="s">
        <v>38</v>
      </c>
    </row>
    <row r="36" spans="1:82" ht="12.75">
      <c r="A36" t="s">
        <v>39</v>
      </c>
      <c r="B36" s="9">
        <f>B6/4</f>
        <v>300</v>
      </c>
      <c r="C36">
        <f aca="true" t="shared" si="37" ref="C36:AH36">B36*(1+AGroupAAGR/4)</f>
        <v>300</v>
      </c>
      <c r="D36">
        <f t="shared" si="37"/>
        <v>300</v>
      </c>
      <c r="E36">
        <f t="shared" si="37"/>
        <v>300</v>
      </c>
      <c r="F36">
        <f t="shared" si="37"/>
        <v>300</v>
      </c>
      <c r="G36">
        <f t="shared" si="37"/>
        <v>300</v>
      </c>
      <c r="H36">
        <f t="shared" si="37"/>
        <v>300</v>
      </c>
      <c r="I36">
        <f t="shared" si="37"/>
        <v>300</v>
      </c>
      <c r="J36">
        <f t="shared" si="37"/>
        <v>300</v>
      </c>
      <c r="K36">
        <f t="shared" si="37"/>
        <v>300</v>
      </c>
      <c r="L36">
        <f t="shared" si="37"/>
        <v>300</v>
      </c>
      <c r="M36">
        <f t="shared" si="37"/>
        <v>300</v>
      </c>
      <c r="N36">
        <f t="shared" si="37"/>
        <v>300</v>
      </c>
      <c r="O36">
        <f t="shared" si="37"/>
        <v>300</v>
      </c>
      <c r="P36">
        <f t="shared" si="37"/>
        <v>300</v>
      </c>
      <c r="Q36">
        <f t="shared" si="37"/>
        <v>300</v>
      </c>
      <c r="R36">
        <f t="shared" si="37"/>
        <v>300</v>
      </c>
      <c r="S36">
        <f t="shared" si="37"/>
        <v>300</v>
      </c>
      <c r="T36">
        <f t="shared" si="37"/>
        <v>300</v>
      </c>
      <c r="U36">
        <f t="shared" si="37"/>
        <v>300</v>
      </c>
      <c r="V36">
        <f t="shared" si="37"/>
        <v>300</v>
      </c>
      <c r="W36">
        <f t="shared" si="37"/>
        <v>300</v>
      </c>
      <c r="X36">
        <f t="shared" si="37"/>
        <v>300</v>
      </c>
      <c r="Y36">
        <f t="shared" si="37"/>
        <v>300</v>
      </c>
      <c r="Z36">
        <f t="shared" si="37"/>
        <v>300</v>
      </c>
      <c r="AA36">
        <f t="shared" si="37"/>
        <v>300</v>
      </c>
      <c r="AB36">
        <f t="shared" si="37"/>
        <v>300</v>
      </c>
      <c r="AC36">
        <f t="shared" si="37"/>
        <v>300</v>
      </c>
      <c r="AD36">
        <f t="shared" si="37"/>
        <v>300</v>
      </c>
      <c r="AE36">
        <f t="shared" si="37"/>
        <v>300</v>
      </c>
      <c r="AF36">
        <f t="shared" si="37"/>
        <v>300</v>
      </c>
      <c r="AG36">
        <f t="shared" si="37"/>
        <v>300</v>
      </c>
      <c r="AH36">
        <f t="shared" si="37"/>
        <v>300</v>
      </c>
      <c r="AI36">
        <f aca="true" t="shared" si="38" ref="AI36:CD36">AH36*(1+AGroupAAGR/4)</f>
        <v>300</v>
      </c>
      <c r="AJ36">
        <f t="shared" si="38"/>
        <v>300</v>
      </c>
      <c r="AK36">
        <f t="shared" si="38"/>
        <v>300</v>
      </c>
      <c r="AL36">
        <f t="shared" si="38"/>
        <v>300</v>
      </c>
      <c r="AM36">
        <f t="shared" si="38"/>
        <v>300</v>
      </c>
      <c r="AN36">
        <f t="shared" si="38"/>
        <v>300</v>
      </c>
      <c r="AO36">
        <f t="shared" si="38"/>
        <v>300</v>
      </c>
      <c r="AP36">
        <f t="shared" si="38"/>
        <v>300</v>
      </c>
      <c r="AQ36">
        <f t="shared" si="38"/>
        <v>300</v>
      </c>
      <c r="AR36">
        <f t="shared" si="38"/>
        <v>300</v>
      </c>
      <c r="AS36">
        <f t="shared" si="38"/>
        <v>300</v>
      </c>
      <c r="AT36">
        <f t="shared" si="38"/>
        <v>300</v>
      </c>
      <c r="AU36">
        <f t="shared" si="38"/>
        <v>300</v>
      </c>
      <c r="AV36">
        <f t="shared" si="38"/>
        <v>300</v>
      </c>
      <c r="AW36">
        <f t="shared" si="38"/>
        <v>300</v>
      </c>
      <c r="AX36">
        <f t="shared" si="38"/>
        <v>300</v>
      </c>
      <c r="AY36">
        <f t="shared" si="38"/>
        <v>300</v>
      </c>
      <c r="AZ36">
        <f t="shared" si="38"/>
        <v>300</v>
      </c>
      <c r="BA36">
        <f t="shared" si="38"/>
        <v>300</v>
      </c>
      <c r="BB36">
        <f t="shared" si="38"/>
        <v>300</v>
      </c>
      <c r="BC36">
        <f t="shared" si="38"/>
        <v>300</v>
      </c>
      <c r="BD36">
        <f t="shared" si="38"/>
        <v>300</v>
      </c>
      <c r="BE36">
        <f t="shared" si="38"/>
        <v>300</v>
      </c>
      <c r="BF36">
        <f t="shared" si="38"/>
        <v>300</v>
      </c>
      <c r="BG36">
        <f t="shared" si="38"/>
        <v>300</v>
      </c>
      <c r="BH36">
        <f t="shared" si="38"/>
        <v>300</v>
      </c>
      <c r="BI36">
        <f t="shared" si="38"/>
        <v>300</v>
      </c>
      <c r="BJ36">
        <f t="shared" si="38"/>
        <v>300</v>
      </c>
      <c r="BK36">
        <f t="shared" si="38"/>
        <v>300</v>
      </c>
      <c r="BL36">
        <f t="shared" si="38"/>
        <v>300</v>
      </c>
      <c r="BM36">
        <f t="shared" si="38"/>
        <v>300</v>
      </c>
      <c r="BN36">
        <f t="shared" si="38"/>
        <v>300</v>
      </c>
      <c r="BO36">
        <f t="shared" si="38"/>
        <v>300</v>
      </c>
      <c r="BP36">
        <f t="shared" si="38"/>
        <v>300</v>
      </c>
      <c r="BQ36">
        <f t="shared" si="38"/>
        <v>300</v>
      </c>
      <c r="BR36">
        <f t="shared" si="38"/>
        <v>300</v>
      </c>
      <c r="BS36">
        <f t="shared" si="38"/>
        <v>300</v>
      </c>
      <c r="BT36">
        <f t="shared" si="38"/>
        <v>300</v>
      </c>
      <c r="BU36">
        <f t="shared" si="38"/>
        <v>300</v>
      </c>
      <c r="BV36">
        <f t="shared" si="38"/>
        <v>300</v>
      </c>
      <c r="BW36">
        <f t="shared" si="38"/>
        <v>300</v>
      </c>
      <c r="BX36">
        <f t="shared" si="38"/>
        <v>300</v>
      </c>
      <c r="BY36">
        <f t="shared" si="38"/>
        <v>300</v>
      </c>
      <c r="BZ36">
        <f t="shared" si="38"/>
        <v>300</v>
      </c>
      <c r="CA36">
        <f t="shared" si="38"/>
        <v>300</v>
      </c>
      <c r="CB36">
        <f t="shared" si="38"/>
        <v>300</v>
      </c>
      <c r="CC36">
        <f t="shared" si="38"/>
        <v>300</v>
      </c>
      <c r="CD36">
        <f t="shared" si="38"/>
        <v>300</v>
      </c>
    </row>
    <row r="37" spans="1:82" ht="12.75">
      <c r="A37" t="s">
        <v>40</v>
      </c>
      <c r="C37" s="12">
        <f aca="true" t="shared" si="39" ref="C37:AH37">C21/100</f>
        <v>0.25</v>
      </c>
      <c r="D37" s="12">
        <f t="shared" si="39"/>
        <v>0.250734375</v>
      </c>
      <c r="E37" s="12">
        <f t="shared" si="39"/>
        <v>0.252183984375</v>
      </c>
      <c r="F37" s="12">
        <f t="shared" si="39"/>
        <v>0.25432844726562504</v>
      </c>
      <c r="G37" s="12">
        <f t="shared" si="39"/>
        <v>0.2571464792480469</v>
      </c>
      <c r="H37" s="12">
        <f t="shared" si="39"/>
        <v>0.26061617783813484</v>
      </c>
      <c r="I37" s="12">
        <f t="shared" si="39"/>
        <v>0.26471526367965703</v>
      </c>
      <c r="J37" s="12">
        <f t="shared" si="39"/>
        <v>0.2694212833874245</v>
      </c>
      <c r="K37" s="12">
        <f t="shared" si="39"/>
        <v>0.2747117792483348</v>
      </c>
      <c r="L37" s="12">
        <f t="shared" si="39"/>
        <v>0.2805644303124144</v>
      </c>
      <c r="M37" s="12">
        <f t="shared" si="39"/>
        <v>0.28695716881997796</v>
      </c>
      <c r="N37" s="12">
        <f t="shared" si="39"/>
        <v>0.29386827539926536</v>
      </c>
      <c r="O37" s="12">
        <f t="shared" si="39"/>
        <v>0.3012764560220526</v>
      </c>
      <c r="P37" s="12">
        <f t="shared" si="39"/>
        <v>0.3091609033146066</v>
      </c>
      <c r="Q37" s="12">
        <f t="shared" si="39"/>
        <v>0.3175013444808259</v>
      </c>
      <c r="R37" s="12">
        <f t="shared" si="39"/>
        <v>0.3262780777972405</v>
      </c>
      <c r="S37" s="12">
        <f t="shared" si="39"/>
        <v>0.3354719993802774</v>
      </c>
      <c r="T37" s="12">
        <f t="shared" si="39"/>
        <v>0.3450646217000501</v>
      </c>
      <c r="U37" s="12">
        <f t="shared" si="39"/>
        <v>0.3550380851177358</v>
      </c>
      <c r="V37" s="12">
        <f t="shared" si="39"/>
        <v>0.36537516355170124</v>
      </c>
      <c r="W37" s="12">
        <f t="shared" si="39"/>
        <v>0.37605926522773686</v>
      </c>
      <c r="X37" s="12">
        <f t="shared" si="39"/>
        <v>0.3868556793382681</v>
      </c>
      <c r="Y37" s="12">
        <f t="shared" si="39"/>
        <v>0.397568600571783</v>
      </c>
      <c r="Z37" s="12">
        <f t="shared" si="39"/>
        <v>0.4080357875935686</v>
      </c>
      <c r="AA37" s="12">
        <f t="shared" si="39"/>
        <v>0.4181239131329681</v>
      </c>
      <c r="AB37" s="12">
        <f t="shared" si="39"/>
        <v>0.4277245180305129</v>
      </c>
      <c r="AC37" s="12">
        <f t="shared" si="39"/>
        <v>0.43675049261390625</v>
      </c>
      <c r="AD37" s="12">
        <f t="shared" si="39"/>
        <v>0.44513301840751507</v>
      </c>
      <c r="AE37" s="12">
        <f t="shared" si="39"/>
        <v>0.45281891160840554</v>
      </c>
      <c r="AF37" s="12">
        <f t="shared" si="39"/>
        <v>0.4597683171340931</v>
      </c>
      <c r="AG37" s="12">
        <f t="shared" si="39"/>
        <v>0.4659527084952328</v>
      </c>
      <c r="AH37" s="12">
        <f t="shared" si="39"/>
        <v>0.471353154386085</v>
      </c>
      <c r="AI37" s="12">
        <f aca="true" t="shared" si="40" ref="AI37:CD37">AI21/100</f>
        <v>0.4759588178179428</v>
      </c>
      <c r="AJ37" s="12">
        <f t="shared" si="40"/>
        <v>0.4797656579343126</v>
      </c>
      <c r="AK37" s="12">
        <f t="shared" si="40"/>
        <v>0.4827753084189554</v>
      </c>
      <c r="AL37" s="12">
        <f t="shared" si="40"/>
        <v>0.4849941097066963</v>
      </c>
      <c r="AM37" s="12">
        <f t="shared" si="40"/>
        <v>0.4864322750914641</v>
      </c>
      <c r="AN37" s="12">
        <f t="shared" si="40"/>
        <v>0.48710317334823067</v>
      </c>
      <c r="AO37" s="12">
        <f t="shared" si="40"/>
        <v>0.4870227126907414</v>
      </c>
      <c r="AP37" s="12">
        <f t="shared" si="40"/>
        <v>0.48620881281488637</v>
      </c>
      <c r="AQ37" s="12">
        <f t="shared" si="40"/>
        <v>0.48468095346298873</v>
      </c>
      <c r="AR37" s="12">
        <f t="shared" si="40"/>
        <v>0.4824597894175803</v>
      </c>
      <c r="AS37" s="12">
        <f t="shared" si="40"/>
        <v>0.47956682312097454</v>
      </c>
      <c r="AT37" s="12">
        <f t="shared" si="40"/>
        <v>0.47602412724241494</v>
      </c>
      <c r="AU37" s="12">
        <f t="shared" si="40"/>
        <v>0.47185411049809717</v>
      </c>
      <c r="AV37" s="12">
        <f t="shared" si="40"/>
        <v>0.46707932088876986</v>
      </c>
      <c r="AW37" s="12">
        <f t="shared" si="40"/>
        <v>0.4617222812704618</v>
      </c>
      <c r="AX37" s="12">
        <f t="shared" si="40"/>
        <v>0.4558053528298028</v>
      </c>
      <c r="AY37" s="12">
        <f t="shared" si="40"/>
        <v>0.4493506226083187</v>
      </c>
      <c r="AZ37" s="12">
        <f t="shared" si="40"/>
        <v>0.44237981172040813</v>
      </c>
      <c r="BA37" s="12">
        <f t="shared" si="40"/>
        <v>0.4349142013465799</v>
      </c>
      <c r="BB37" s="12">
        <f t="shared" si="40"/>
        <v>0.426974573964919</v>
      </c>
      <c r="BC37" s="12">
        <f t="shared" si="40"/>
        <v>0.4185811676166326</v>
      </c>
      <c r="BD37" s="12">
        <f t="shared" si="40"/>
        <v>0.40975364129201564</v>
      </c>
      <c r="BE37" s="12">
        <f t="shared" si="40"/>
        <v>0.40051104977660273</v>
      </c>
      <c r="BF37" s="12">
        <f t="shared" si="40"/>
        <v>0.3908718265183119</v>
      </c>
      <c r="BG37" s="12">
        <f t="shared" si="40"/>
        <v>0.38085377326911823</v>
      </c>
      <c r="BH37" s="12">
        <f t="shared" si="40"/>
        <v>0.37047405542279405</v>
      </c>
      <c r="BI37" s="12">
        <f t="shared" si="40"/>
        <v>0.35974920211664463</v>
      </c>
      <c r="BJ37" s="12">
        <f t="shared" si="40"/>
        <v>0.34869511029267886</v>
      </c>
      <c r="BK37" s="12">
        <f t="shared" si="40"/>
        <v>0.337327052024678</v>
      </c>
      <c r="BL37" s="12">
        <f t="shared" si="40"/>
        <v>0.32576905951424806</v>
      </c>
      <c r="BM37" s="12">
        <f t="shared" si="40"/>
        <v>0.3141254216179892</v>
      </c>
      <c r="BN37" s="12">
        <f t="shared" si="40"/>
        <v>0.3024833637316115</v>
      </c>
      <c r="BO37" s="12">
        <f t="shared" si="40"/>
        <v>0.29091538209023754</v>
      </c>
      <c r="BP37" s="12">
        <f t="shared" si="40"/>
        <v>0.2794812762127814</v>
      </c>
      <c r="BQ37" s="12">
        <f t="shared" si="40"/>
        <v>0.2682299177258161</v>
      </c>
      <c r="BR37" s="12">
        <f t="shared" si="40"/>
        <v>0.2572007889977399</v>
      </c>
      <c r="BS37" s="12">
        <f t="shared" si="40"/>
        <v>0.24642532081129065</v>
      </c>
      <c r="BT37" s="12">
        <f t="shared" si="40"/>
        <v>0.23592805462623415</v>
      </c>
      <c r="BU37" s="12">
        <f t="shared" si="40"/>
        <v>0.22572765176849197</v>
      </c>
      <c r="BV37" s="12">
        <f t="shared" si="40"/>
        <v>0.21583776906944066</v>
      </c>
      <c r="BW37" s="12">
        <f t="shared" si="40"/>
        <v>0.2062678180191703</v>
      </c>
      <c r="BX37" s="12">
        <f t="shared" si="40"/>
        <v>0.19702362234601323</v>
      </c>
      <c r="BY37" s="12">
        <f t="shared" si="40"/>
        <v>0.18810798705303886</v>
      </c>
      <c r="BZ37" s="12">
        <f t="shared" si="40"/>
        <v>0.1795211902966724</v>
      </c>
      <c r="CA37" s="12">
        <f t="shared" si="40"/>
        <v>0.17126140805358858</v>
      </c>
      <c r="CB37" s="12">
        <f t="shared" si="40"/>
        <v>0.16332508026369022</v>
      </c>
      <c r="CC37" s="12">
        <f t="shared" si="40"/>
        <v>0.15570722603668916</v>
      </c>
      <c r="CD37" s="12">
        <f t="shared" si="40"/>
        <v>0.1484017145477652</v>
      </c>
    </row>
    <row r="38" spans="3:82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</row>
    <row r="39" ht="12.75">
      <c r="A39" s="5" t="s">
        <v>52</v>
      </c>
    </row>
    <row r="40" spans="1:82" ht="12.75">
      <c r="A40" t="s">
        <v>53</v>
      </c>
      <c r="B40" s="9">
        <f>B7/4</f>
        <v>25</v>
      </c>
      <c r="C40" s="16">
        <f>B40*(1+C41/4)</f>
        <v>26.484375</v>
      </c>
      <c r="D40" s="16">
        <f aca="true" t="shared" si="41" ref="D40:BO40">C40*(1+D41/4)</f>
        <v>28.051970672607418</v>
      </c>
      <c r="E40" s="16">
        <f t="shared" si="41"/>
        <v>29.70685470731828</v>
      </c>
      <c r="F40" s="16">
        <f t="shared" si="41"/>
        <v>31.45322097445046</v>
      </c>
      <c r="G40" s="16">
        <f t="shared" si="41"/>
        <v>33.29538414664516</v>
      </c>
      <c r="H40" s="16">
        <f t="shared" si="41"/>
        <v>35.237772830126396</v>
      </c>
      <c r="I40" s="16">
        <f t="shared" si="41"/>
        <v>37.28492105275585</v>
      </c>
      <c r="J40" s="16">
        <f t="shared" si="41"/>
        <v>39.44145795131431</v>
      </c>
      <c r="K40" s="16">
        <f t="shared" si="41"/>
        <v>41.712095497605794</v>
      </c>
      <c r="L40" s="16">
        <f t="shared" si="41"/>
        <v>44.10161410235599</v>
      </c>
      <c r="M40" s="16">
        <f t="shared" si="41"/>
        <v>46.6148459379491</v>
      </c>
      <c r="N40" s="16">
        <f t="shared" si="41"/>
        <v>49.256655826343575</v>
      </c>
      <c r="O40" s="16">
        <f t="shared" si="41"/>
        <v>52.03191954759069</v>
      </c>
      <c r="P40" s="16">
        <f t="shared" si="41"/>
        <v>54.94549943783923</v>
      </c>
      <c r="Q40" s="16">
        <f t="shared" si="41"/>
        <v>58.00221716414499</v>
      </c>
      <c r="R40" s="16">
        <f t="shared" si="41"/>
        <v>61.206823587409474</v>
      </c>
      <c r="S40" s="16">
        <f t="shared" si="41"/>
        <v>64.56396565491502</v>
      </c>
      <c r="T40" s="16">
        <f t="shared" si="41"/>
        <v>68.07815030071107</v>
      </c>
      <c r="U40" s="16">
        <f t="shared" si="41"/>
        <v>71.75370537595974</v>
      </c>
      <c r="V40" s="16">
        <f t="shared" si="41"/>
        <v>75.59473768255972</v>
      </c>
      <c r="W40" s="16">
        <f t="shared" si="41"/>
        <v>79.60508824205783</v>
      </c>
      <c r="X40" s="16">
        <f t="shared" si="41"/>
        <v>83.78828499793322</v>
      </c>
      <c r="Y40" s="16">
        <f t="shared" si="41"/>
        <v>88.14749322244218</v>
      </c>
      <c r="Z40" s="16">
        <f t="shared" si="41"/>
        <v>92.68546397866976</v>
      </c>
      <c r="AA40" s="16">
        <f t="shared" si="41"/>
        <v>97.40448107321896</v>
      </c>
      <c r="AB40" s="16">
        <f t="shared" si="41"/>
        <v>102.30630702365225</v>
      </c>
      <c r="AC40" s="16">
        <f t="shared" si="41"/>
        <v>107.39212865552828</v>
      </c>
      <c r="AD40" s="16">
        <f t="shared" si="41"/>
        <v>112.66250303435311</v>
      </c>
      <c r="AE40" s="16">
        <f t="shared" si="41"/>
        <v>118.11730452525447</v>
      </c>
      <c r="AF40" s="16">
        <f t="shared" si="41"/>
        <v>123.75567385454391</v>
      </c>
      <c r="AG40" s="16">
        <f t="shared" si="41"/>
        <v>129.57597011905386</v>
      </c>
      <c r="AH40" s="16">
        <f t="shared" si="41"/>
        <v>135.575726747458</v>
      </c>
      <c r="AI40" s="16">
        <f t="shared" si="41"/>
        <v>141.75161245878644</v>
      </c>
      <c r="AJ40" s="16">
        <f t="shared" si="41"/>
        <v>148.09939828312733</v>
      </c>
      <c r="AK40" s="16">
        <f t="shared" si="41"/>
        <v>154.61393170434474</v>
      </c>
      <c r="AL40" s="16">
        <f t="shared" si="41"/>
        <v>161.2891189512318</v>
      </c>
      <c r="AM40" s="16">
        <f t="shared" si="41"/>
        <v>168.11791639917573</v>
      </c>
      <c r="AN40" s="16">
        <f t="shared" si="41"/>
        <v>175.09233194732417</v>
      </c>
      <c r="AO40" s="16">
        <f t="shared" si="41"/>
        <v>182.20343710568793</v>
      </c>
      <c r="AP40" s="16">
        <f t="shared" si="41"/>
        <v>189.44139036315264</v>
      </c>
      <c r="AQ40" s="16">
        <f t="shared" si="41"/>
        <v>196.79547221300913</v>
      </c>
      <c r="AR40" s="16">
        <f t="shared" si="41"/>
        <v>204.25413199087953</v>
      </c>
      <c r="AS40" s="16">
        <f t="shared" si="41"/>
        <v>211.80504643589106</v>
      </c>
      <c r="AT40" s="16">
        <f t="shared" si="41"/>
        <v>219.43518962617048</v>
      </c>
      <c r="AU40" s="16">
        <f t="shared" si="41"/>
        <v>227.130913672022</v>
      </c>
      <c r="AV40" s="16">
        <f t="shared" si="41"/>
        <v>234.87803928333742</v>
      </c>
      <c r="AW40" s="16">
        <f t="shared" si="41"/>
        <v>242.66195507134788</v>
      </c>
      <c r="AX40" s="16">
        <f t="shared" si="41"/>
        <v>250.467724208426</v>
      </c>
      <c r="AY40" s="16">
        <f t="shared" si="41"/>
        <v>258.28019686268414</v>
      </c>
      <c r="AZ40" s="16">
        <f t="shared" si="41"/>
        <v>266.0841266551736</v>
      </c>
      <c r="BA40" s="16">
        <f t="shared" si="41"/>
        <v>273.8642892638911</v>
      </c>
      <c r="BB40" s="16">
        <f t="shared" si="41"/>
        <v>281.6056012261323</v>
      </c>
      <c r="BC40" s="16">
        <f t="shared" si="41"/>
        <v>289.29323697252414</v>
      </c>
      <c r="BD40" s="16">
        <f t="shared" si="41"/>
        <v>296.9127421635518</v>
      </c>
      <c r="BE40" s="16">
        <f t="shared" si="41"/>
        <v>304.45014149138876</v>
      </c>
      <c r="BF40" s="16">
        <f t="shared" si="41"/>
        <v>311.89203925283476</v>
      </c>
      <c r="BG40" s="16">
        <f t="shared" si="41"/>
        <v>319.2257111874755</v>
      </c>
      <c r="BH40" s="16">
        <f t="shared" si="41"/>
        <v>326.439186301299</v>
      </c>
      <c r="BI40" s="16">
        <f t="shared" si="41"/>
        <v>333.5213176509984</v>
      </c>
      <c r="BJ40" s="16">
        <f t="shared" si="41"/>
        <v>340.46184133822857</v>
      </c>
      <c r="BK40" s="16">
        <f t="shared" si="41"/>
        <v>347.2514232459407</v>
      </c>
      <c r="BL40" s="16">
        <f t="shared" si="41"/>
        <v>353.88169333052053</v>
      </c>
      <c r="BM40" s="16">
        <f t="shared" si="41"/>
        <v>360.34526755436843</v>
      </c>
      <c r="BN40" s="16">
        <f t="shared" si="41"/>
        <v>366.63575779541276</v>
      </c>
      <c r="BO40" s="16">
        <f t="shared" si="41"/>
        <v>372.74777029584897</v>
      </c>
      <c r="BP40" s="16">
        <f aca="true" t="shared" si="42" ref="BP40:CD40">BO40*(1+BP41/4)</f>
        <v>378.6768934067737</v>
      </c>
      <c r="BQ40" s="16">
        <f t="shared" si="42"/>
        <v>384.4196755446714</v>
      </c>
      <c r="BR40" s="16">
        <f t="shared" si="42"/>
        <v>389.9735943979795</v>
      </c>
      <c r="BS40" s="16">
        <f t="shared" si="42"/>
        <v>395.3370185068933</v>
      </c>
      <c r="BT40" s="16">
        <f t="shared" si="42"/>
        <v>400.5091623883342</v>
      </c>
      <c r="BU40" s="16">
        <f t="shared" si="42"/>
        <v>405.49003639297945</v>
      </c>
      <c r="BV40" s="16">
        <f t="shared" si="42"/>
        <v>410.28039246579317</v>
      </c>
      <c r="BW40" s="16">
        <f t="shared" si="42"/>
        <v>414.88166693966957</v>
      </c>
      <c r="BX40" s="16">
        <f t="shared" si="42"/>
        <v>419.2959214280691</v>
      </c>
      <c r="BY40" s="16">
        <f t="shared" si="42"/>
        <v>423.5257828015467</v>
      </c>
      <c r="BZ40" s="16">
        <f t="shared" si="42"/>
        <v>427.57438313943555</v>
      </c>
      <c r="CA40" s="16">
        <f t="shared" si="42"/>
        <v>431.4453004460167</v>
      </c>
      <c r="CB40" s="16">
        <f t="shared" si="42"/>
        <v>435.14250081427355</v>
      </c>
      <c r="CC40" s="16">
        <f t="shared" si="42"/>
        <v>438.6702826133031</v>
      </c>
      <c r="CD40" s="16">
        <f t="shared" si="42"/>
        <v>442.0332231706301</v>
      </c>
    </row>
    <row r="41" spans="1:82" ht="12.75">
      <c r="A41" t="s">
        <v>67</v>
      </c>
      <c r="B41" s="9"/>
      <c r="C41" s="1">
        <f>-(20%/400)*B40+25%</f>
        <v>0.2375</v>
      </c>
      <c r="D41" s="1">
        <f aca="true" t="shared" si="43" ref="D41:BO41">-(20%/400)*C40+25%</f>
        <v>0.2367578125</v>
      </c>
      <c r="E41" s="1">
        <f t="shared" si="43"/>
        <v>0.2359740146636963</v>
      </c>
      <c r="F41" s="1">
        <f t="shared" si="43"/>
        <v>0.23514657264634087</v>
      </c>
      <c r="G41" s="1">
        <f t="shared" si="43"/>
        <v>0.23427338951277477</v>
      </c>
      <c r="H41" s="1">
        <f t="shared" si="43"/>
        <v>0.2333523079266774</v>
      </c>
      <c r="I41" s="1">
        <f t="shared" si="43"/>
        <v>0.2323811135849368</v>
      </c>
      <c r="J41" s="1">
        <f t="shared" si="43"/>
        <v>0.2313575394736221</v>
      </c>
      <c r="K41" s="1">
        <f t="shared" si="43"/>
        <v>0.23027927102434284</v>
      </c>
      <c r="L41" s="1">
        <f t="shared" si="43"/>
        <v>0.2291439522511971</v>
      </c>
      <c r="M41" s="1">
        <f t="shared" si="43"/>
        <v>0.22794919294882202</v>
      </c>
      <c r="N41" s="1">
        <f t="shared" si="43"/>
        <v>0.22669257703102544</v>
      </c>
      <c r="O41" s="1">
        <f t="shared" si="43"/>
        <v>0.2253716720868282</v>
      </c>
      <c r="P41" s="1">
        <f t="shared" si="43"/>
        <v>0.22398404022620466</v>
      </c>
      <c r="Q41" s="1">
        <f t="shared" si="43"/>
        <v>0.2225272502810804</v>
      </c>
      <c r="R41" s="1">
        <f t="shared" si="43"/>
        <v>0.2209988914179275</v>
      </c>
      <c r="S41" s="1">
        <f t="shared" si="43"/>
        <v>0.21939658820629526</v>
      </c>
      <c r="T41" s="1">
        <f t="shared" si="43"/>
        <v>0.2177180171725425</v>
      </c>
      <c r="U41" s="1">
        <f t="shared" si="43"/>
        <v>0.21596092484964446</v>
      </c>
      <c r="V41" s="1">
        <f t="shared" si="43"/>
        <v>0.21412314731202015</v>
      </c>
      <c r="W41" s="1">
        <f t="shared" si="43"/>
        <v>0.21220263115872012</v>
      </c>
      <c r="X41" s="1">
        <f t="shared" si="43"/>
        <v>0.2101974558789711</v>
      </c>
      <c r="Y41" s="1">
        <f t="shared" si="43"/>
        <v>0.2081058575010334</v>
      </c>
      <c r="Z41" s="1">
        <f t="shared" si="43"/>
        <v>0.2059262533887789</v>
      </c>
      <c r="AA41" s="1">
        <f t="shared" si="43"/>
        <v>0.2036572680106651</v>
      </c>
      <c r="AB41" s="1">
        <f t="shared" si="43"/>
        <v>0.2012977594633905</v>
      </c>
      <c r="AC41" s="1">
        <f t="shared" si="43"/>
        <v>0.19884684648817386</v>
      </c>
      <c r="AD41" s="1">
        <f t="shared" si="43"/>
        <v>0.19630393567223586</v>
      </c>
      <c r="AE41" s="1">
        <f t="shared" si="43"/>
        <v>0.19366874848282345</v>
      </c>
      <c r="AF41" s="1">
        <f t="shared" si="43"/>
        <v>0.19094134773737276</v>
      </c>
      <c r="AG41" s="1">
        <f t="shared" si="43"/>
        <v>0.18812216307272805</v>
      </c>
      <c r="AH41" s="1">
        <f t="shared" si="43"/>
        <v>0.18521201494047307</v>
      </c>
      <c r="AI41" s="1">
        <f t="shared" si="43"/>
        <v>0.182212136626271</v>
      </c>
      <c r="AJ41" s="1">
        <f t="shared" si="43"/>
        <v>0.1791241937706068</v>
      </c>
      <c r="AK41" s="1">
        <f t="shared" si="43"/>
        <v>0.17595030085843633</v>
      </c>
      <c r="AL41" s="1">
        <f t="shared" si="43"/>
        <v>0.17269303414782763</v>
      </c>
      <c r="AM41" s="1">
        <f t="shared" si="43"/>
        <v>0.1693554405243841</v>
      </c>
      <c r="AN41" s="1">
        <f t="shared" si="43"/>
        <v>0.16594104180041214</v>
      </c>
      <c r="AO41" s="1">
        <f t="shared" si="43"/>
        <v>0.1624538340263379</v>
      </c>
      <c r="AP41" s="1">
        <f t="shared" si="43"/>
        <v>0.15889828144715604</v>
      </c>
      <c r="AQ41" s="1">
        <f t="shared" si="43"/>
        <v>0.15527930481842367</v>
      </c>
      <c r="AR41" s="1">
        <f t="shared" si="43"/>
        <v>0.15160226389349543</v>
      </c>
      <c r="AS41" s="1">
        <f t="shared" si="43"/>
        <v>0.14787293400456025</v>
      </c>
      <c r="AT41" s="1">
        <f t="shared" si="43"/>
        <v>0.14409747678205448</v>
      </c>
      <c r="AU41" s="1">
        <f t="shared" si="43"/>
        <v>0.14028240518691476</v>
      </c>
      <c r="AV41" s="1">
        <f t="shared" si="43"/>
        <v>0.136434543163989</v>
      </c>
      <c r="AW41" s="1">
        <f t="shared" si="43"/>
        <v>0.1325609803583313</v>
      </c>
      <c r="AX41" s="1">
        <f t="shared" si="43"/>
        <v>0.12866902246432604</v>
      </c>
      <c r="AY41" s="1">
        <f t="shared" si="43"/>
        <v>0.124766137895787</v>
      </c>
      <c r="AZ41" s="1">
        <f t="shared" si="43"/>
        <v>0.12085990156865792</v>
      </c>
      <c r="BA41" s="1">
        <f t="shared" si="43"/>
        <v>0.11695793667241322</v>
      </c>
      <c r="BB41" s="1">
        <f t="shared" si="43"/>
        <v>0.11306785536805444</v>
      </c>
      <c r="BC41" s="1">
        <f t="shared" si="43"/>
        <v>0.10919719938693384</v>
      </c>
      <c r="BD41" s="1">
        <f t="shared" si="43"/>
        <v>0.10535338151373794</v>
      </c>
      <c r="BE41" s="1">
        <f t="shared" si="43"/>
        <v>0.1015436289182241</v>
      </c>
      <c r="BF41" s="1">
        <f t="shared" si="43"/>
        <v>0.09777492925430561</v>
      </c>
      <c r="BG41" s="1">
        <f t="shared" si="43"/>
        <v>0.09405398037358262</v>
      </c>
      <c r="BH41" s="1">
        <f t="shared" si="43"/>
        <v>0.09038714440626225</v>
      </c>
      <c r="BI41" s="1">
        <f t="shared" si="43"/>
        <v>0.08678040684935048</v>
      </c>
      <c r="BJ41" s="1">
        <f t="shared" si="43"/>
        <v>0.0832393411745008</v>
      </c>
      <c r="BK41" s="1">
        <f t="shared" si="43"/>
        <v>0.0797690793308857</v>
      </c>
      <c r="BL41" s="1">
        <f t="shared" si="43"/>
        <v>0.07637428837702964</v>
      </c>
      <c r="BM41" s="1">
        <f t="shared" si="43"/>
        <v>0.07305915333473972</v>
      </c>
      <c r="BN41" s="1">
        <f t="shared" si="43"/>
        <v>0.06982736622281577</v>
      </c>
      <c r="BO41" s="1">
        <f t="shared" si="43"/>
        <v>0.06668212110229363</v>
      </c>
      <c r="BP41" s="1">
        <f aca="true" t="shared" si="44" ref="BP41:CD41">-(20%/400)*BO40+25%</f>
        <v>0.0636261148520755</v>
      </c>
      <c r="BQ41" s="1">
        <f t="shared" si="44"/>
        <v>0.06066155329661316</v>
      </c>
      <c r="BR41" s="1">
        <f t="shared" si="44"/>
        <v>0.05779016222766428</v>
      </c>
      <c r="BS41" s="1">
        <f t="shared" si="44"/>
        <v>0.05501320280101024</v>
      </c>
      <c r="BT41" s="1">
        <f t="shared" si="44"/>
        <v>0.052331490746553355</v>
      </c>
      <c r="BU41" s="1">
        <f t="shared" si="44"/>
        <v>0.049745418805832914</v>
      </c>
      <c r="BV41" s="1">
        <f t="shared" si="44"/>
        <v>0.04725498180351026</v>
      </c>
      <c r="BW41" s="1">
        <f t="shared" si="44"/>
        <v>0.04485980376710341</v>
      </c>
      <c r="BX41" s="1">
        <f t="shared" si="44"/>
        <v>0.0425591665301652</v>
      </c>
      <c r="BY41" s="1">
        <f t="shared" si="44"/>
        <v>0.04035203928596545</v>
      </c>
      <c r="BZ41" s="1">
        <f t="shared" si="44"/>
        <v>0.03823710859922663</v>
      </c>
      <c r="CA41" s="1">
        <f t="shared" si="44"/>
        <v>0.03621280843028221</v>
      </c>
      <c r="CB41" s="1">
        <f t="shared" si="44"/>
        <v>0.03427734977699165</v>
      </c>
      <c r="CC41" s="1">
        <f t="shared" si="44"/>
        <v>0.03242874959286321</v>
      </c>
      <c r="CD41" s="1">
        <f t="shared" si="44"/>
        <v>0.03066485869334845</v>
      </c>
    </row>
    <row r="42" spans="1:82" ht="12.75">
      <c r="A42" t="s">
        <v>54</v>
      </c>
      <c r="C42" s="12">
        <f aca="true" t="shared" si="45" ref="C42:AH42">C33/100</f>
        <v>0.25</v>
      </c>
      <c r="D42" s="12">
        <f t="shared" si="45"/>
        <v>0.250515625</v>
      </c>
      <c r="E42" s="12">
        <f t="shared" si="45"/>
        <v>0.251347265625</v>
      </c>
      <c r="F42" s="12">
        <f t="shared" si="45"/>
        <v>0.25232702148437497</v>
      </c>
      <c r="G42" s="12">
        <f t="shared" si="45"/>
        <v>0.25331439965820307</v>
      </c>
      <c r="H42" s="12">
        <f t="shared" si="45"/>
        <v>0.25419256776733395</v>
      </c>
      <c r="I42" s="12">
        <f t="shared" si="45"/>
        <v>0.25486509145950315</v>
      </c>
      <c r="J42" s="12">
        <f t="shared" si="45"/>
        <v>0.2552530949569969</v>
      </c>
      <c r="K42" s="12">
        <f t="shared" si="45"/>
        <v>0.2552927910208074</v>
      </c>
      <c r="L42" s="12">
        <f t="shared" si="45"/>
        <v>0.2549333334299697</v>
      </c>
      <c r="M42" s="12">
        <f t="shared" si="45"/>
        <v>0.25413495097364863</v>
      </c>
      <c r="N42" s="12">
        <f t="shared" si="45"/>
        <v>0.25286732711324644</v>
      </c>
      <c r="O42" s="12">
        <f t="shared" si="45"/>
        <v>0.25110819398482936</v>
      </c>
      <c r="P42" s="12">
        <f t="shared" si="45"/>
        <v>0.2488421133594274</v>
      </c>
      <c r="Q42" s="12">
        <f t="shared" si="45"/>
        <v>0.24605942063106565</v>
      </c>
      <c r="R42" s="12">
        <f t="shared" si="45"/>
        <v>0.24275531092167074</v>
      </c>
      <c r="S42" s="12">
        <f t="shared" si="45"/>
        <v>0.2389290490324758</v>
      </c>
      <c r="T42" s="12">
        <f t="shared" si="45"/>
        <v>0.23458328728062952</v>
      </c>
      <c r="U42" s="12">
        <f t="shared" si="45"/>
        <v>0.22972347727890338</v>
      </c>
      <c r="V42" s="12">
        <f t="shared" si="45"/>
        <v>0.22435736348197538</v>
      </c>
      <c r="W42" s="12">
        <f t="shared" si="45"/>
        <v>0.21849454786651662</v>
      </c>
      <c r="X42" s="12">
        <f t="shared" si="45"/>
        <v>0.2123648664620008</v>
      </c>
      <c r="Y42" s="12">
        <f t="shared" si="45"/>
        <v>0.20616103837910957</v>
      </c>
      <c r="Z42" s="12">
        <f t="shared" si="45"/>
        <v>0.20004372479533675</v>
      </c>
      <c r="AA42" s="12">
        <f t="shared" si="45"/>
        <v>0.19414593459885476</v>
      </c>
      <c r="AB42" s="12">
        <f t="shared" si="45"/>
        <v>0.18857685940678626</v>
      </c>
      <c r="AC42" s="12">
        <f t="shared" si="45"/>
        <v>0.18342521028208691</v>
      </c>
      <c r="AD42" s="12">
        <f t="shared" si="45"/>
        <v>0.17876211938291753</v>
      </c>
      <c r="AE42" s="12">
        <f t="shared" si="45"/>
        <v>0.17464366182683974</v>
      </c>
      <c r="AF42" s="12">
        <f t="shared" si="45"/>
        <v>0.17111304609693234</v>
      </c>
      <c r="AG42" s="12">
        <f t="shared" si="45"/>
        <v>0.168202515233341</v>
      </c>
      <c r="AH42" s="12">
        <f t="shared" si="45"/>
        <v>0.16593499573277232</v>
      </c>
      <c r="AI42" s="12">
        <f aca="true" t="shared" si="46" ref="AI42:CD42">AI33/100</f>
        <v>0.16432552642459478</v>
      </c>
      <c r="AJ42" s="12">
        <f t="shared" si="46"/>
        <v>0.16338249552201844</v>
      </c>
      <c r="AK42" s="12">
        <f t="shared" si="46"/>
        <v>0.1631087104872393</v>
      </c>
      <c r="AL42" s="12">
        <f t="shared" si="46"/>
        <v>0.16350232223653385</v>
      </c>
      <c r="AM42" s="12">
        <f t="shared" si="46"/>
        <v>0.16455762248915662</v>
      </c>
      <c r="AN42" s="12">
        <f t="shared" si="46"/>
        <v>0.16626573068359207</v>
      </c>
      <c r="AO42" s="12">
        <f t="shared" si="46"/>
        <v>0.16861518480344412</v>
      </c>
      <c r="AP42" s="12">
        <f t="shared" si="46"/>
        <v>0.1715924486355496</v>
      </c>
      <c r="AQ42" s="12">
        <f t="shared" si="46"/>
        <v>0.1751823463920151</v>
      </c>
      <c r="AR42" s="12">
        <f t="shared" si="46"/>
        <v>0.17936843423712692</v>
      </c>
      <c r="AS42" s="12">
        <f t="shared" si="46"/>
        <v>0.18413331704439406</v>
      </c>
      <c r="AT42" s="12">
        <f t="shared" si="46"/>
        <v>0.1894589176464075</v>
      </c>
      <c r="AU42" s="12">
        <f t="shared" si="46"/>
        <v>0.19532670491154108</v>
      </c>
      <c r="AV42" s="12">
        <f t="shared" si="46"/>
        <v>0.20171788616998623</v>
      </c>
      <c r="AW42" s="12">
        <f t="shared" si="46"/>
        <v>0.20861356880250637</v>
      </c>
      <c r="AX42" s="12">
        <f t="shared" si="46"/>
        <v>0.21599489518577303</v>
      </c>
      <c r="AY42" s="12">
        <f t="shared" si="46"/>
        <v>0.22384315464695242</v>
      </c>
      <c r="AZ42" s="12">
        <f t="shared" si="46"/>
        <v>0.23213987560751426</v>
      </c>
      <c r="BA42" s="12">
        <f t="shared" si="46"/>
        <v>0.24086690068343442</v>
      </c>
      <c r="BB42" s="12">
        <f t="shared" si="46"/>
        <v>0.25000644714852155</v>
      </c>
      <c r="BC42" s="12">
        <f t="shared" si="46"/>
        <v>0.25954115485294693</v>
      </c>
      <c r="BD42" s="12">
        <f t="shared" si="46"/>
        <v>0.26945412341441966</v>
      </c>
      <c r="BE42" s="12">
        <f t="shared" si="46"/>
        <v>0.2797289402598037</v>
      </c>
      <c r="BF42" s="12">
        <f t="shared" si="46"/>
        <v>0.2903497008859055</v>
      </c>
      <c r="BG42" s="12">
        <f t="shared" si="46"/>
        <v>0.30130102252581564</v>
      </c>
      <c r="BH42" s="12">
        <f t="shared" si="46"/>
        <v>0.3125680522482046</v>
      </c>
      <c r="BI42" s="12">
        <f t="shared" si="46"/>
        <v>0.3241364703783892</v>
      </c>
      <c r="BJ42" s="12">
        <f t="shared" si="46"/>
        <v>0.3359924900092402</v>
      </c>
      <c r="BK42" s="12">
        <f t="shared" si="46"/>
        <v>0.3481228532648274</v>
      </c>
      <c r="BL42" s="12">
        <f t="shared" si="46"/>
        <v>0.36040544988812895</v>
      </c>
      <c r="BM42" s="12">
        <f t="shared" si="46"/>
        <v>0.3727378242694476</v>
      </c>
      <c r="BN42" s="12">
        <f t="shared" si="46"/>
        <v>0.38503449907223475</v>
      </c>
      <c r="BO42" s="12">
        <f t="shared" si="46"/>
        <v>0.3972246443828501</v>
      </c>
      <c r="BP42" s="12">
        <f t="shared" si="46"/>
        <v>0.4092500486449062</v>
      </c>
      <c r="BQ42" s="12">
        <f t="shared" si="46"/>
        <v>0.4210633531337097</v>
      </c>
      <c r="BR42" s="12">
        <f t="shared" si="46"/>
        <v>0.43262651653294193</v>
      </c>
      <c r="BS42" s="12">
        <f t="shared" si="46"/>
        <v>0.4439094803802229</v>
      </c>
      <c r="BT42" s="12">
        <f t="shared" si="46"/>
        <v>0.4548890098258987</v>
      </c>
      <c r="BU42" s="12">
        <f t="shared" si="46"/>
        <v>0.4655476873662049</v>
      </c>
      <c r="BV42" s="12">
        <f t="shared" si="46"/>
        <v>0.4758730400255456</v>
      </c>
      <c r="BW42" s="12">
        <f t="shared" si="46"/>
        <v>0.48585678292346296</v>
      </c>
      <c r="BX42" s="12">
        <f t="shared" si="46"/>
        <v>0.4954941643140851</v>
      </c>
      <c r="BY42" s="12">
        <f t="shared" si="46"/>
        <v>0.5047833990680767</v>
      </c>
      <c r="BZ42" s="12">
        <f t="shared" si="46"/>
        <v>0.5137251792131567</v>
      </c>
      <c r="CA42" s="12">
        <f t="shared" si="46"/>
        <v>0.5223222515886723</v>
      </c>
      <c r="CB42" s="12">
        <f t="shared" si="46"/>
        <v>0.5305790539283904</v>
      </c>
      <c r="CC42" s="12">
        <f t="shared" si="46"/>
        <v>0.5385014017862287</v>
      </c>
      <c r="CD42" s="12">
        <f t="shared" si="46"/>
        <v>0.5460962196818928</v>
      </c>
    </row>
    <row r="44" ht="12.75">
      <c r="A44" s="5" t="s">
        <v>14</v>
      </c>
    </row>
    <row r="45" spans="1:82" ht="12.75">
      <c r="A45" t="s">
        <v>41</v>
      </c>
      <c r="C45" s="13">
        <f aca="true" t="shared" si="47" ref="C45:AH45">IF(C50="A",AffectionShift/4,IF(C50="B",-AffectionShift/4,0))</f>
        <v>0.025</v>
      </c>
      <c r="D45" s="13">
        <f t="shared" si="47"/>
        <v>0.025</v>
      </c>
      <c r="E45" s="13">
        <f t="shared" si="47"/>
        <v>0.025</v>
      </c>
      <c r="F45" s="13">
        <f t="shared" si="47"/>
        <v>0.025</v>
      </c>
      <c r="G45" s="13">
        <f t="shared" si="47"/>
        <v>0.025</v>
      </c>
      <c r="H45" s="13">
        <f t="shared" si="47"/>
        <v>0.025</v>
      </c>
      <c r="I45" s="13">
        <f t="shared" si="47"/>
        <v>0.025</v>
      </c>
      <c r="J45" s="13">
        <f t="shared" si="47"/>
        <v>0.025</v>
      </c>
      <c r="K45" s="13">
        <f t="shared" si="47"/>
        <v>0.025</v>
      </c>
      <c r="L45" s="13">
        <f t="shared" si="47"/>
        <v>0.025</v>
      </c>
      <c r="M45" s="13">
        <f t="shared" si="47"/>
        <v>0.025</v>
      </c>
      <c r="N45" s="13">
        <f t="shared" si="47"/>
        <v>0.025</v>
      </c>
      <c r="O45" s="13">
        <f t="shared" si="47"/>
        <v>0.025</v>
      </c>
      <c r="P45" s="13">
        <f t="shared" si="47"/>
        <v>0.025</v>
      </c>
      <c r="Q45" s="13">
        <f t="shared" si="47"/>
        <v>0.025</v>
      </c>
      <c r="R45" s="13">
        <f t="shared" si="47"/>
        <v>0.025</v>
      </c>
      <c r="S45" s="13">
        <f t="shared" si="47"/>
        <v>0.025</v>
      </c>
      <c r="T45" s="13">
        <f t="shared" si="47"/>
        <v>0.025</v>
      </c>
      <c r="U45" s="13">
        <f t="shared" si="47"/>
        <v>0.025</v>
      </c>
      <c r="V45" s="13">
        <f t="shared" si="47"/>
        <v>0.025</v>
      </c>
      <c r="W45" s="13">
        <f t="shared" si="47"/>
        <v>-0.025</v>
      </c>
      <c r="X45" s="13">
        <f t="shared" si="47"/>
        <v>-0.025</v>
      </c>
      <c r="Y45" s="13">
        <f t="shared" si="47"/>
        <v>-0.025</v>
      </c>
      <c r="Z45" s="13">
        <f t="shared" si="47"/>
        <v>-0.025</v>
      </c>
      <c r="AA45" s="13">
        <f t="shared" si="47"/>
        <v>-0.025</v>
      </c>
      <c r="AB45" s="13">
        <f t="shared" si="47"/>
        <v>-0.025</v>
      </c>
      <c r="AC45" s="13">
        <f t="shared" si="47"/>
        <v>-0.025</v>
      </c>
      <c r="AD45" s="13">
        <f t="shared" si="47"/>
        <v>-0.025</v>
      </c>
      <c r="AE45" s="13">
        <f t="shared" si="47"/>
        <v>-0.025</v>
      </c>
      <c r="AF45" s="13">
        <f t="shared" si="47"/>
        <v>-0.025</v>
      </c>
      <c r="AG45" s="13">
        <f t="shared" si="47"/>
        <v>-0.025</v>
      </c>
      <c r="AH45" s="13">
        <f t="shared" si="47"/>
        <v>-0.025</v>
      </c>
      <c r="AI45" s="13">
        <f aca="true" t="shared" si="48" ref="AI45:CD45">IF(AI50="A",AffectionShift/4,IF(AI50="B",-AffectionShift/4,0))</f>
        <v>-0.025</v>
      </c>
      <c r="AJ45" s="13">
        <f t="shared" si="48"/>
        <v>-0.025</v>
      </c>
      <c r="AK45" s="13">
        <f t="shared" si="48"/>
        <v>-0.025</v>
      </c>
      <c r="AL45" s="13">
        <f t="shared" si="48"/>
        <v>-0.025</v>
      </c>
      <c r="AM45" s="13">
        <f t="shared" si="48"/>
        <v>-0.025</v>
      </c>
      <c r="AN45" s="13">
        <f t="shared" si="48"/>
        <v>-0.025</v>
      </c>
      <c r="AO45" s="13">
        <f t="shared" si="48"/>
        <v>-0.025</v>
      </c>
      <c r="AP45" s="13">
        <f t="shared" si="48"/>
        <v>-0.025</v>
      </c>
      <c r="AQ45" s="13">
        <f t="shared" si="48"/>
        <v>-0.025</v>
      </c>
      <c r="AR45" s="13">
        <f t="shared" si="48"/>
        <v>-0.025</v>
      </c>
      <c r="AS45" s="13">
        <f t="shared" si="48"/>
        <v>-0.025</v>
      </c>
      <c r="AT45" s="13">
        <f t="shared" si="48"/>
        <v>-0.025</v>
      </c>
      <c r="AU45" s="13">
        <f t="shared" si="48"/>
        <v>-0.025</v>
      </c>
      <c r="AV45" s="13">
        <f t="shared" si="48"/>
        <v>-0.025</v>
      </c>
      <c r="AW45" s="13">
        <f t="shared" si="48"/>
        <v>-0.025</v>
      </c>
      <c r="AX45" s="13">
        <f t="shared" si="48"/>
        <v>-0.025</v>
      </c>
      <c r="AY45" s="13">
        <f t="shared" si="48"/>
        <v>-0.025</v>
      </c>
      <c r="AZ45" s="13">
        <f t="shared" si="48"/>
        <v>-0.025</v>
      </c>
      <c r="BA45" s="13">
        <f t="shared" si="48"/>
        <v>-0.025</v>
      </c>
      <c r="BB45" s="13">
        <f t="shared" si="48"/>
        <v>-0.025</v>
      </c>
      <c r="BC45" s="13">
        <f t="shared" si="48"/>
        <v>-0.025</v>
      </c>
      <c r="BD45" s="13">
        <f t="shared" si="48"/>
        <v>-0.025</v>
      </c>
      <c r="BE45" s="13">
        <f t="shared" si="48"/>
        <v>-0.025</v>
      </c>
      <c r="BF45" s="13">
        <f t="shared" si="48"/>
        <v>-0.025</v>
      </c>
      <c r="BG45" s="13">
        <f t="shared" si="48"/>
        <v>-0.025</v>
      </c>
      <c r="BH45" s="13">
        <f t="shared" si="48"/>
        <v>-0.025</v>
      </c>
      <c r="BI45" s="13">
        <f t="shared" si="48"/>
        <v>-0.025</v>
      </c>
      <c r="BJ45" s="13">
        <f t="shared" si="48"/>
        <v>-0.025</v>
      </c>
      <c r="BK45" s="13">
        <f t="shared" si="48"/>
        <v>-0.025</v>
      </c>
      <c r="BL45" s="13">
        <f t="shared" si="48"/>
        <v>-0.025</v>
      </c>
      <c r="BM45" s="13">
        <f t="shared" si="48"/>
        <v>-0.025</v>
      </c>
      <c r="BN45" s="13">
        <f t="shared" si="48"/>
        <v>-0.025</v>
      </c>
      <c r="BO45" s="13">
        <f t="shared" si="48"/>
        <v>-0.025</v>
      </c>
      <c r="BP45" s="13">
        <f t="shared" si="48"/>
        <v>-0.025</v>
      </c>
      <c r="BQ45" s="13">
        <f t="shared" si="48"/>
        <v>-0.025</v>
      </c>
      <c r="BR45" s="13">
        <f t="shared" si="48"/>
        <v>-0.025</v>
      </c>
      <c r="BS45" s="13">
        <f t="shared" si="48"/>
        <v>-0.025</v>
      </c>
      <c r="BT45" s="13">
        <f t="shared" si="48"/>
        <v>-0.025</v>
      </c>
      <c r="BU45" s="13">
        <f t="shared" si="48"/>
        <v>-0.025</v>
      </c>
      <c r="BV45" s="13">
        <f t="shared" si="48"/>
        <v>-0.025</v>
      </c>
      <c r="BW45" s="13">
        <f t="shared" si="48"/>
        <v>-0.025</v>
      </c>
      <c r="BX45" s="13">
        <f t="shared" si="48"/>
        <v>-0.025</v>
      </c>
      <c r="BY45" s="13">
        <f t="shared" si="48"/>
        <v>-0.025</v>
      </c>
      <c r="BZ45" s="13">
        <f t="shared" si="48"/>
        <v>-0.025</v>
      </c>
      <c r="CA45" s="13">
        <f t="shared" si="48"/>
        <v>-0.025</v>
      </c>
      <c r="CB45" s="13">
        <f t="shared" si="48"/>
        <v>-0.025</v>
      </c>
      <c r="CC45" s="13">
        <f t="shared" si="48"/>
        <v>-0.025</v>
      </c>
      <c r="CD45" s="13">
        <f t="shared" si="48"/>
        <v>-0.025</v>
      </c>
    </row>
    <row r="46" spans="3:82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ht="12.75">
      <c r="A47" s="5" t="s">
        <v>9</v>
      </c>
    </row>
    <row r="48" spans="1:82" ht="12.75">
      <c r="A48" s="8" t="s">
        <v>72</v>
      </c>
      <c r="C48" t="str">
        <f aca="true" t="shared" si="49" ref="C48:BN48">IF(C56&gt;C57,"A","B")</f>
        <v>A</v>
      </c>
      <c r="D48" t="str">
        <f t="shared" si="49"/>
        <v>A</v>
      </c>
      <c r="E48" t="str">
        <f t="shared" si="49"/>
        <v>A</v>
      </c>
      <c r="F48" t="str">
        <f t="shared" si="49"/>
        <v>A</v>
      </c>
      <c r="G48" t="str">
        <f t="shared" si="49"/>
        <v>A</v>
      </c>
      <c r="H48" t="str">
        <f t="shared" si="49"/>
        <v>A</v>
      </c>
      <c r="I48" t="str">
        <f t="shared" si="49"/>
        <v>A</v>
      </c>
      <c r="J48" t="str">
        <f t="shared" si="49"/>
        <v>A</v>
      </c>
      <c r="K48" t="str">
        <f t="shared" si="49"/>
        <v>A</v>
      </c>
      <c r="L48" t="str">
        <f t="shared" si="49"/>
        <v>A</v>
      </c>
      <c r="M48" t="str">
        <f t="shared" si="49"/>
        <v>A</v>
      </c>
      <c r="N48" t="str">
        <f t="shared" si="49"/>
        <v>A</v>
      </c>
      <c r="O48" t="str">
        <f t="shared" si="49"/>
        <v>A</v>
      </c>
      <c r="P48" t="str">
        <f t="shared" si="49"/>
        <v>A</v>
      </c>
      <c r="Q48" t="str">
        <f t="shared" si="49"/>
        <v>A</v>
      </c>
      <c r="R48" t="str">
        <f t="shared" si="49"/>
        <v>A</v>
      </c>
      <c r="S48" t="str">
        <f t="shared" si="49"/>
        <v>A</v>
      </c>
      <c r="T48" t="str">
        <f t="shared" si="49"/>
        <v>A</v>
      </c>
      <c r="U48" t="str">
        <f t="shared" si="49"/>
        <v>A</v>
      </c>
      <c r="V48" t="str">
        <f t="shared" si="49"/>
        <v>A</v>
      </c>
      <c r="W48" t="str">
        <f t="shared" si="49"/>
        <v>A</v>
      </c>
      <c r="X48" t="str">
        <f t="shared" si="49"/>
        <v>A</v>
      </c>
      <c r="Y48" t="str">
        <f t="shared" si="49"/>
        <v>A</v>
      </c>
      <c r="Z48" t="str">
        <f t="shared" si="49"/>
        <v>A</v>
      </c>
      <c r="AA48" t="str">
        <f t="shared" si="49"/>
        <v>A</v>
      </c>
      <c r="AB48" t="str">
        <f t="shared" si="49"/>
        <v>A</v>
      </c>
      <c r="AC48" t="str">
        <f t="shared" si="49"/>
        <v>A</v>
      </c>
      <c r="AD48" t="str">
        <f t="shared" si="49"/>
        <v>A</v>
      </c>
      <c r="AE48" t="str">
        <f t="shared" si="49"/>
        <v>A</v>
      </c>
      <c r="AF48" t="str">
        <f t="shared" si="49"/>
        <v>A</v>
      </c>
      <c r="AG48" t="str">
        <f t="shared" si="49"/>
        <v>A</v>
      </c>
      <c r="AH48" t="str">
        <f t="shared" si="49"/>
        <v>A</v>
      </c>
      <c r="AI48" t="str">
        <f t="shared" si="49"/>
        <v>A</v>
      </c>
      <c r="AJ48" t="str">
        <f t="shared" si="49"/>
        <v>A</v>
      </c>
      <c r="AK48" t="str">
        <f t="shared" si="49"/>
        <v>A</v>
      </c>
      <c r="AL48" t="str">
        <f t="shared" si="49"/>
        <v>A</v>
      </c>
      <c r="AM48" t="str">
        <f t="shared" si="49"/>
        <v>A</v>
      </c>
      <c r="AN48" t="str">
        <f t="shared" si="49"/>
        <v>A</v>
      </c>
      <c r="AO48" t="str">
        <f t="shared" si="49"/>
        <v>A</v>
      </c>
      <c r="AP48" t="str">
        <f t="shared" si="49"/>
        <v>A</v>
      </c>
      <c r="AQ48" t="str">
        <f t="shared" si="49"/>
        <v>A</v>
      </c>
      <c r="AR48" t="str">
        <f t="shared" si="49"/>
        <v>A</v>
      </c>
      <c r="AS48" t="str">
        <f t="shared" si="49"/>
        <v>A</v>
      </c>
      <c r="AT48" t="str">
        <f t="shared" si="49"/>
        <v>A</v>
      </c>
      <c r="AU48" t="str">
        <f t="shared" si="49"/>
        <v>A</v>
      </c>
      <c r="AV48" t="str">
        <f t="shared" si="49"/>
        <v>A</v>
      </c>
      <c r="AW48" t="str">
        <f t="shared" si="49"/>
        <v>A</v>
      </c>
      <c r="AX48" t="str">
        <f t="shared" si="49"/>
        <v>A</v>
      </c>
      <c r="AY48" t="str">
        <f t="shared" si="49"/>
        <v>A</v>
      </c>
      <c r="AZ48" t="str">
        <f t="shared" si="49"/>
        <v>A</v>
      </c>
      <c r="BA48" t="str">
        <f t="shared" si="49"/>
        <v>A</v>
      </c>
      <c r="BB48" t="str">
        <f t="shared" si="49"/>
        <v>A</v>
      </c>
      <c r="BC48" t="str">
        <f t="shared" si="49"/>
        <v>A</v>
      </c>
      <c r="BD48" t="str">
        <f t="shared" si="49"/>
        <v>A</v>
      </c>
      <c r="BE48" t="str">
        <f t="shared" si="49"/>
        <v>A</v>
      </c>
      <c r="BF48" t="str">
        <f t="shared" si="49"/>
        <v>A</v>
      </c>
      <c r="BG48" t="str">
        <f t="shared" si="49"/>
        <v>A</v>
      </c>
      <c r="BH48" t="str">
        <f t="shared" si="49"/>
        <v>A</v>
      </c>
      <c r="BI48" t="str">
        <f t="shared" si="49"/>
        <v>A</v>
      </c>
      <c r="BJ48" t="str">
        <f t="shared" si="49"/>
        <v>A</v>
      </c>
      <c r="BK48" t="str">
        <f t="shared" si="49"/>
        <v>A</v>
      </c>
      <c r="BL48" t="str">
        <f t="shared" si="49"/>
        <v>A</v>
      </c>
      <c r="BM48" t="str">
        <f t="shared" si="49"/>
        <v>A</v>
      </c>
      <c r="BN48" t="str">
        <f t="shared" si="49"/>
        <v>A</v>
      </c>
      <c r="BO48" t="str">
        <f aca="true" t="shared" si="50" ref="BO48:CD48">IF(BO56&gt;BO57,"A","B")</f>
        <v>A</v>
      </c>
      <c r="BP48" t="str">
        <f t="shared" si="50"/>
        <v>A</v>
      </c>
      <c r="BQ48" t="str">
        <f t="shared" si="50"/>
        <v>A</v>
      </c>
      <c r="BR48" t="str">
        <f t="shared" si="50"/>
        <v>A</v>
      </c>
      <c r="BS48" t="str">
        <f t="shared" si="50"/>
        <v>A</v>
      </c>
      <c r="BT48" t="str">
        <f t="shared" si="50"/>
        <v>A</v>
      </c>
      <c r="BU48" t="str">
        <f t="shared" si="50"/>
        <v>A</v>
      </c>
      <c r="BV48" t="str">
        <f t="shared" si="50"/>
        <v>A</v>
      </c>
      <c r="BW48" t="str">
        <f t="shared" si="50"/>
        <v>A</v>
      </c>
      <c r="BX48" t="str">
        <f t="shared" si="50"/>
        <v>A</v>
      </c>
      <c r="BY48" t="str">
        <f t="shared" si="50"/>
        <v>A</v>
      </c>
      <c r="BZ48" t="str">
        <f t="shared" si="50"/>
        <v>A</v>
      </c>
      <c r="CA48" t="str">
        <f t="shared" si="50"/>
        <v>A</v>
      </c>
      <c r="CB48" t="str">
        <f t="shared" si="50"/>
        <v>A</v>
      </c>
      <c r="CC48" t="str">
        <f t="shared" si="50"/>
        <v>A</v>
      </c>
      <c r="CD48" t="str">
        <f t="shared" si="50"/>
        <v>A</v>
      </c>
    </row>
    <row r="49" spans="1:82" ht="12.75">
      <c r="A49" t="s">
        <v>20</v>
      </c>
      <c r="C49" t="str">
        <f>IF(C36*(1+AGroupAAGR)^Foresight&gt;C40*(1+C41)^Foresight,"A","B")</f>
        <v>A</v>
      </c>
      <c r="D49" t="str">
        <f aca="true" t="shared" si="51" ref="D49:BO49">IF(D36*(1+AGroupAAGR)^Foresight&gt;D40*(1+D41)^Foresight,"A","B")</f>
        <v>A</v>
      </c>
      <c r="E49" t="str">
        <f t="shared" si="51"/>
        <v>A</v>
      </c>
      <c r="F49" t="str">
        <f t="shared" si="51"/>
        <v>A</v>
      </c>
      <c r="G49" t="str">
        <f t="shared" si="51"/>
        <v>A</v>
      </c>
      <c r="H49" t="str">
        <f t="shared" si="51"/>
        <v>A</v>
      </c>
      <c r="I49" t="str">
        <f t="shared" si="51"/>
        <v>A</v>
      </c>
      <c r="J49" t="str">
        <f t="shared" si="51"/>
        <v>A</v>
      </c>
      <c r="K49" t="str">
        <f t="shared" si="51"/>
        <v>A</v>
      </c>
      <c r="L49" t="str">
        <f t="shared" si="51"/>
        <v>A</v>
      </c>
      <c r="M49" t="str">
        <f t="shared" si="51"/>
        <v>A</v>
      </c>
      <c r="N49" t="str">
        <f t="shared" si="51"/>
        <v>A</v>
      </c>
      <c r="O49" t="str">
        <f t="shared" si="51"/>
        <v>A</v>
      </c>
      <c r="P49" t="str">
        <f t="shared" si="51"/>
        <v>A</v>
      </c>
      <c r="Q49" t="str">
        <f t="shared" si="51"/>
        <v>A</v>
      </c>
      <c r="R49" t="str">
        <f t="shared" si="51"/>
        <v>A</v>
      </c>
      <c r="S49" t="str">
        <f t="shared" si="51"/>
        <v>A</v>
      </c>
      <c r="T49" t="str">
        <f t="shared" si="51"/>
        <v>A</v>
      </c>
      <c r="U49" t="str">
        <f t="shared" si="51"/>
        <v>A</v>
      </c>
      <c r="V49" t="str">
        <f t="shared" si="51"/>
        <v>A</v>
      </c>
      <c r="W49" t="str">
        <f t="shared" si="51"/>
        <v>B</v>
      </c>
      <c r="X49" t="str">
        <f t="shared" si="51"/>
        <v>B</v>
      </c>
      <c r="Y49" t="str">
        <f t="shared" si="51"/>
        <v>B</v>
      </c>
      <c r="Z49" t="str">
        <f t="shared" si="51"/>
        <v>B</v>
      </c>
      <c r="AA49" t="str">
        <f t="shared" si="51"/>
        <v>B</v>
      </c>
      <c r="AB49" t="str">
        <f t="shared" si="51"/>
        <v>B</v>
      </c>
      <c r="AC49" t="str">
        <f t="shared" si="51"/>
        <v>B</v>
      </c>
      <c r="AD49" t="str">
        <f t="shared" si="51"/>
        <v>B</v>
      </c>
      <c r="AE49" t="str">
        <f t="shared" si="51"/>
        <v>B</v>
      </c>
      <c r="AF49" t="str">
        <f t="shared" si="51"/>
        <v>B</v>
      </c>
      <c r="AG49" t="str">
        <f t="shared" si="51"/>
        <v>B</v>
      </c>
      <c r="AH49" t="str">
        <f t="shared" si="51"/>
        <v>B</v>
      </c>
      <c r="AI49" t="str">
        <f t="shared" si="51"/>
        <v>B</v>
      </c>
      <c r="AJ49" t="str">
        <f t="shared" si="51"/>
        <v>B</v>
      </c>
      <c r="AK49" t="str">
        <f t="shared" si="51"/>
        <v>B</v>
      </c>
      <c r="AL49" t="str">
        <f t="shared" si="51"/>
        <v>B</v>
      </c>
      <c r="AM49" t="str">
        <f t="shared" si="51"/>
        <v>B</v>
      </c>
      <c r="AN49" t="str">
        <f t="shared" si="51"/>
        <v>B</v>
      </c>
      <c r="AO49" t="str">
        <f t="shared" si="51"/>
        <v>B</v>
      </c>
      <c r="AP49" t="str">
        <f t="shared" si="51"/>
        <v>B</v>
      </c>
      <c r="AQ49" t="str">
        <f t="shared" si="51"/>
        <v>B</v>
      </c>
      <c r="AR49" t="str">
        <f t="shared" si="51"/>
        <v>B</v>
      </c>
      <c r="AS49" t="str">
        <f t="shared" si="51"/>
        <v>B</v>
      </c>
      <c r="AT49" t="str">
        <f t="shared" si="51"/>
        <v>B</v>
      </c>
      <c r="AU49" t="str">
        <f t="shared" si="51"/>
        <v>B</v>
      </c>
      <c r="AV49" t="str">
        <f t="shared" si="51"/>
        <v>B</v>
      </c>
      <c r="AW49" t="str">
        <f t="shared" si="51"/>
        <v>B</v>
      </c>
      <c r="AX49" t="str">
        <f t="shared" si="51"/>
        <v>B</v>
      </c>
      <c r="AY49" t="str">
        <f t="shared" si="51"/>
        <v>B</v>
      </c>
      <c r="AZ49" t="str">
        <f t="shared" si="51"/>
        <v>B</v>
      </c>
      <c r="BA49" t="str">
        <f t="shared" si="51"/>
        <v>B</v>
      </c>
      <c r="BB49" t="str">
        <f t="shared" si="51"/>
        <v>B</v>
      </c>
      <c r="BC49" t="str">
        <f t="shared" si="51"/>
        <v>B</v>
      </c>
      <c r="BD49" t="str">
        <f t="shared" si="51"/>
        <v>B</v>
      </c>
      <c r="BE49" t="str">
        <f t="shared" si="51"/>
        <v>B</v>
      </c>
      <c r="BF49" t="str">
        <f t="shared" si="51"/>
        <v>B</v>
      </c>
      <c r="BG49" t="str">
        <f t="shared" si="51"/>
        <v>B</v>
      </c>
      <c r="BH49" t="str">
        <f t="shared" si="51"/>
        <v>B</v>
      </c>
      <c r="BI49" t="str">
        <f t="shared" si="51"/>
        <v>B</v>
      </c>
      <c r="BJ49" t="str">
        <f t="shared" si="51"/>
        <v>B</v>
      </c>
      <c r="BK49" t="str">
        <f t="shared" si="51"/>
        <v>B</v>
      </c>
      <c r="BL49" t="str">
        <f t="shared" si="51"/>
        <v>B</v>
      </c>
      <c r="BM49" t="str">
        <f t="shared" si="51"/>
        <v>B</v>
      </c>
      <c r="BN49" t="str">
        <f t="shared" si="51"/>
        <v>B</v>
      </c>
      <c r="BO49" t="str">
        <f t="shared" si="51"/>
        <v>B</v>
      </c>
      <c r="BP49" t="str">
        <f aca="true" t="shared" si="52" ref="BP49:CD49">IF(BP36*(1+AGroupAAGR)^Foresight&gt;BP40*(1+BP41)^Foresight,"A","B")</f>
        <v>B</v>
      </c>
      <c r="BQ49" t="str">
        <f t="shared" si="52"/>
        <v>B</v>
      </c>
      <c r="BR49" t="str">
        <f t="shared" si="52"/>
        <v>B</v>
      </c>
      <c r="BS49" t="str">
        <f t="shared" si="52"/>
        <v>B</v>
      </c>
      <c r="BT49" t="str">
        <f t="shared" si="52"/>
        <v>B</v>
      </c>
      <c r="BU49" t="str">
        <f t="shared" si="52"/>
        <v>B</v>
      </c>
      <c r="BV49" t="str">
        <f t="shared" si="52"/>
        <v>B</v>
      </c>
      <c r="BW49" t="str">
        <f t="shared" si="52"/>
        <v>B</v>
      </c>
      <c r="BX49" t="str">
        <f t="shared" si="52"/>
        <v>B</v>
      </c>
      <c r="BY49" t="str">
        <f t="shared" si="52"/>
        <v>B</v>
      </c>
      <c r="BZ49" t="str">
        <f t="shared" si="52"/>
        <v>B</v>
      </c>
      <c r="CA49" t="str">
        <f t="shared" si="52"/>
        <v>B</v>
      </c>
      <c r="CB49" t="str">
        <f t="shared" si="52"/>
        <v>B</v>
      </c>
      <c r="CC49" t="str">
        <f t="shared" si="52"/>
        <v>B</v>
      </c>
      <c r="CD49" t="str">
        <f t="shared" si="52"/>
        <v>B</v>
      </c>
    </row>
    <row r="50" spans="1:82" ht="12.75">
      <c r="A50" s="8" t="s">
        <v>16</v>
      </c>
      <c r="B50">
        <f>Control2!B4</f>
        <v>5</v>
      </c>
      <c r="C50" t="str">
        <f>IF(Policy=1,C48,C49)</f>
        <v>A</v>
      </c>
      <c r="D50" t="str">
        <f aca="true" t="shared" si="53" ref="D50:BO50">IF(Policy=1,D48,D49)</f>
        <v>A</v>
      </c>
      <c r="E50" t="str">
        <f t="shared" si="53"/>
        <v>A</v>
      </c>
      <c r="F50" t="str">
        <f t="shared" si="53"/>
        <v>A</v>
      </c>
      <c r="G50" t="str">
        <f t="shared" si="53"/>
        <v>A</v>
      </c>
      <c r="H50" t="str">
        <f t="shared" si="53"/>
        <v>A</v>
      </c>
      <c r="I50" t="str">
        <f t="shared" si="53"/>
        <v>A</v>
      </c>
      <c r="J50" t="str">
        <f t="shared" si="53"/>
        <v>A</v>
      </c>
      <c r="K50" t="str">
        <f t="shared" si="53"/>
        <v>A</v>
      </c>
      <c r="L50" t="str">
        <f t="shared" si="53"/>
        <v>A</v>
      </c>
      <c r="M50" t="str">
        <f t="shared" si="53"/>
        <v>A</v>
      </c>
      <c r="N50" t="str">
        <f t="shared" si="53"/>
        <v>A</v>
      </c>
      <c r="O50" t="str">
        <f t="shared" si="53"/>
        <v>A</v>
      </c>
      <c r="P50" t="str">
        <f t="shared" si="53"/>
        <v>A</v>
      </c>
      <c r="Q50" t="str">
        <f t="shared" si="53"/>
        <v>A</v>
      </c>
      <c r="R50" t="str">
        <f t="shared" si="53"/>
        <v>A</v>
      </c>
      <c r="S50" t="str">
        <f t="shared" si="53"/>
        <v>A</v>
      </c>
      <c r="T50" t="str">
        <f t="shared" si="53"/>
        <v>A</v>
      </c>
      <c r="U50" t="str">
        <f t="shared" si="53"/>
        <v>A</v>
      </c>
      <c r="V50" t="str">
        <f t="shared" si="53"/>
        <v>A</v>
      </c>
      <c r="W50" t="str">
        <f t="shared" si="53"/>
        <v>B</v>
      </c>
      <c r="X50" t="str">
        <f t="shared" si="53"/>
        <v>B</v>
      </c>
      <c r="Y50" t="str">
        <f t="shared" si="53"/>
        <v>B</v>
      </c>
      <c r="Z50" t="str">
        <f t="shared" si="53"/>
        <v>B</v>
      </c>
      <c r="AA50" t="str">
        <f t="shared" si="53"/>
        <v>B</v>
      </c>
      <c r="AB50" t="str">
        <f t="shared" si="53"/>
        <v>B</v>
      </c>
      <c r="AC50" t="str">
        <f t="shared" si="53"/>
        <v>B</v>
      </c>
      <c r="AD50" t="str">
        <f t="shared" si="53"/>
        <v>B</v>
      </c>
      <c r="AE50" t="str">
        <f t="shared" si="53"/>
        <v>B</v>
      </c>
      <c r="AF50" t="str">
        <f t="shared" si="53"/>
        <v>B</v>
      </c>
      <c r="AG50" t="str">
        <f t="shared" si="53"/>
        <v>B</v>
      </c>
      <c r="AH50" t="str">
        <f t="shared" si="53"/>
        <v>B</v>
      </c>
      <c r="AI50" t="str">
        <f t="shared" si="53"/>
        <v>B</v>
      </c>
      <c r="AJ50" t="str">
        <f t="shared" si="53"/>
        <v>B</v>
      </c>
      <c r="AK50" t="str">
        <f t="shared" si="53"/>
        <v>B</v>
      </c>
      <c r="AL50" t="str">
        <f t="shared" si="53"/>
        <v>B</v>
      </c>
      <c r="AM50" t="str">
        <f t="shared" si="53"/>
        <v>B</v>
      </c>
      <c r="AN50" t="str">
        <f t="shared" si="53"/>
        <v>B</v>
      </c>
      <c r="AO50" t="str">
        <f t="shared" si="53"/>
        <v>B</v>
      </c>
      <c r="AP50" t="str">
        <f t="shared" si="53"/>
        <v>B</v>
      </c>
      <c r="AQ50" t="str">
        <f t="shared" si="53"/>
        <v>B</v>
      </c>
      <c r="AR50" t="str">
        <f t="shared" si="53"/>
        <v>B</v>
      </c>
      <c r="AS50" t="str">
        <f t="shared" si="53"/>
        <v>B</v>
      </c>
      <c r="AT50" t="str">
        <f t="shared" si="53"/>
        <v>B</v>
      </c>
      <c r="AU50" t="str">
        <f t="shared" si="53"/>
        <v>B</v>
      </c>
      <c r="AV50" t="str">
        <f t="shared" si="53"/>
        <v>B</v>
      </c>
      <c r="AW50" t="str">
        <f t="shared" si="53"/>
        <v>B</v>
      </c>
      <c r="AX50" t="str">
        <f t="shared" si="53"/>
        <v>B</v>
      </c>
      <c r="AY50" t="str">
        <f t="shared" si="53"/>
        <v>B</v>
      </c>
      <c r="AZ50" t="str">
        <f t="shared" si="53"/>
        <v>B</v>
      </c>
      <c r="BA50" t="str">
        <f t="shared" si="53"/>
        <v>B</v>
      </c>
      <c r="BB50" t="str">
        <f t="shared" si="53"/>
        <v>B</v>
      </c>
      <c r="BC50" t="str">
        <f t="shared" si="53"/>
        <v>B</v>
      </c>
      <c r="BD50" t="str">
        <f t="shared" si="53"/>
        <v>B</v>
      </c>
      <c r="BE50" t="str">
        <f t="shared" si="53"/>
        <v>B</v>
      </c>
      <c r="BF50" t="str">
        <f t="shared" si="53"/>
        <v>B</v>
      </c>
      <c r="BG50" t="str">
        <f t="shared" si="53"/>
        <v>B</v>
      </c>
      <c r="BH50" t="str">
        <f t="shared" si="53"/>
        <v>B</v>
      </c>
      <c r="BI50" t="str">
        <f t="shared" si="53"/>
        <v>B</v>
      </c>
      <c r="BJ50" t="str">
        <f t="shared" si="53"/>
        <v>B</v>
      </c>
      <c r="BK50" t="str">
        <f t="shared" si="53"/>
        <v>B</v>
      </c>
      <c r="BL50" t="str">
        <f t="shared" si="53"/>
        <v>B</v>
      </c>
      <c r="BM50" t="str">
        <f t="shared" si="53"/>
        <v>B</v>
      </c>
      <c r="BN50" t="str">
        <f t="shared" si="53"/>
        <v>B</v>
      </c>
      <c r="BO50" t="str">
        <f t="shared" si="53"/>
        <v>B</v>
      </c>
      <c r="BP50" t="str">
        <f aca="true" t="shared" si="54" ref="BP50:CD50">IF(Policy=1,BP48,BP49)</f>
        <v>B</v>
      </c>
      <c r="BQ50" t="str">
        <f t="shared" si="54"/>
        <v>B</v>
      </c>
      <c r="BR50" t="str">
        <f t="shared" si="54"/>
        <v>B</v>
      </c>
      <c r="BS50" t="str">
        <f t="shared" si="54"/>
        <v>B</v>
      </c>
      <c r="BT50" t="str">
        <f t="shared" si="54"/>
        <v>B</v>
      </c>
      <c r="BU50" t="str">
        <f t="shared" si="54"/>
        <v>B</v>
      </c>
      <c r="BV50" t="str">
        <f t="shared" si="54"/>
        <v>B</v>
      </c>
      <c r="BW50" t="str">
        <f t="shared" si="54"/>
        <v>B</v>
      </c>
      <c r="BX50" t="str">
        <f t="shared" si="54"/>
        <v>B</v>
      </c>
      <c r="BY50" t="str">
        <f t="shared" si="54"/>
        <v>B</v>
      </c>
      <c r="BZ50" t="str">
        <f t="shared" si="54"/>
        <v>B</v>
      </c>
      <c r="CA50" t="str">
        <f t="shared" si="54"/>
        <v>B</v>
      </c>
      <c r="CB50" t="str">
        <f t="shared" si="54"/>
        <v>B</v>
      </c>
      <c r="CC50" t="str">
        <f t="shared" si="54"/>
        <v>B</v>
      </c>
      <c r="CD50" t="str">
        <f t="shared" si="54"/>
        <v>B</v>
      </c>
    </row>
    <row r="52" ht="12.75">
      <c r="A52" s="5" t="s">
        <v>11</v>
      </c>
    </row>
    <row r="53" spans="1:82" ht="12.75">
      <c r="A53" t="s">
        <v>42</v>
      </c>
      <c r="C53" s="11">
        <f aca="true" t="shared" si="55" ref="C53:AH53">C36*C37</f>
        <v>75</v>
      </c>
      <c r="D53" s="11">
        <f t="shared" si="55"/>
        <v>75.2203125</v>
      </c>
      <c r="E53" s="11">
        <f t="shared" si="55"/>
        <v>75.6551953125</v>
      </c>
      <c r="F53" s="11">
        <f t="shared" si="55"/>
        <v>76.29853417968751</v>
      </c>
      <c r="G53" s="11">
        <f t="shared" si="55"/>
        <v>77.14394377441407</v>
      </c>
      <c r="H53" s="11">
        <f t="shared" si="55"/>
        <v>78.18485335144045</v>
      </c>
      <c r="I53" s="11">
        <f t="shared" si="55"/>
        <v>79.41457910389711</v>
      </c>
      <c r="J53" s="11">
        <f t="shared" si="55"/>
        <v>80.82638501622735</v>
      </c>
      <c r="K53" s="11">
        <f t="shared" si="55"/>
        <v>82.41353377450044</v>
      </c>
      <c r="L53" s="11">
        <f t="shared" si="55"/>
        <v>84.16932909372431</v>
      </c>
      <c r="M53" s="11">
        <f t="shared" si="55"/>
        <v>86.08715064599339</v>
      </c>
      <c r="N53" s="11">
        <f t="shared" si="55"/>
        <v>88.1604826197796</v>
      </c>
      <c r="O53" s="11">
        <f t="shared" si="55"/>
        <v>90.38293680661579</v>
      </c>
      <c r="P53" s="11">
        <f t="shared" si="55"/>
        <v>92.74827099438198</v>
      </c>
      <c r="Q53" s="11">
        <f t="shared" si="55"/>
        <v>95.25040334424777</v>
      </c>
      <c r="R53" s="11">
        <f t="shared" si="55"/>
        <v>97.88342333917215</v>
      </c>
      <c r="S53" s="11">
        <f t="shared" si="55"/>
        <v>100.64159981408322</v>
      </c>
      <c r="T53" s="11">
        <f t="shared" si="55"/>
        <v>103.51938651001502</v>
      </c>
      <c r="U53" s="11">
        <f t="shared" si="55"/>
        <v>106.51142553532075</v>
      </c>
      <c r="V53" s="11">
        <f t="shared" si="55"/>
        <v>109.61254906551038</v>
      </c>
      <c r="W53" s="11">
        <f t="shared" si="55"/>
        <v>112.81777956832106</v>
      </c>
      <c r="X53" s="11">
        <f t="shared" si="55"/>
        <v>116.05670380148042</v>
      </c>
      <c r="Y53" s="11">
        <f t="shared" si="55"/>
        <v>119.2705801715349</v>
      </c>
      <c r="Z53" s="11">
        <f t="shared" si="55"/>
        <v>122.41073627807059</v>
      </c>
      <c r="AA53" s="11">
        <f t="shared" si="55"/>
        <v>125.43717393989043</v>
      </c>
      <c r="AB53" s="11">
        <f t="shared" si="55"/>
        <v>128.3173554091539</v>
      </c>
      <c r="AC53" s="11">
        <f t="shared" si="55"/>
        <v>131.02514778417188</v>
      </c>
      <c r="AD53" s="11">
        <f t="shared" si="55"/>
        <v>133.53990552225451</v>
      </c>
      <c r="AE53" s="11">
        <f t="shared" si="55"/>
        <v>135.84567348252168</v>
      </c>
      <c r="AF53" s="11">
        <f t="shared" si="55"/>
        <v>137.93049514022792</v>
      </c>
      <c r="AG53" s="11">
        <f t="shared" si="55"/>
        <v>139.78581254856985</v>
      </c>
      <c r="AH53" s="11">
        <f t="shared" si="55"/>
        <v>141.4059463158255</v>
      </c>
      <c r="AI53" s="11">
        <f aca="true" t="shared" si="56" ref="AI53:CD53">AI36*AI37</f>
        <v>142.78764534538283</v>
      </c>
      <c r="AJ53" s="11">
        <f t="shared" si="56"/>
        <v>143.9296973802938</v>
      </c>
      <c r="AK53" s="11">
        <f t="shared" si="56"/>
        <v>144.8325925256866</v>
      </c>
      <c r="AL53" s="11">
        <f t="shared" si="56"/>
        <v>145.4982329120089</v>
      </c>
      <c r="AM53" s="11">
        <f t="shared" si="56"/>
        <v>145.9296825274392</v>
      </c>
      <c r="AN53" s="11">
        <f t="shared" si="56"/>
        <v>146.1309520044692</v>
      </c>
      <c r="AO53" s="11">
        <f t="shared" si="56"/>
        <v>146.1068138072224</v>
      </c>
      <c r="AP53" s="11">
        <f t="shared" si="56"/>
        <v>145.8626438444659</v>
      </c>
      <c r="AQ53" s="11">
        <f t="shared" si="56"/>
        <v>145.40428603889663</v>
      </c>
      <c r="AR53" s="11">
        <f t="shared" si="56"/>
        <v>144.7379368252741</v>
      </c>
      <c r="AS53" s="11">
        <f t="shared" si="56"/>
        <v>143.87004693629237</v>
      </c>
      <c r="AT53" s="11">
        <f t="shared" si="56"/>
        <v>142.80723817272448</v>
      </c>
      <c r="AU53" s="11">
        <f t="shared" si="56"/>
        <v>141.55623314942915</v>
      </c>
      <c r="AV53" s="11">
        <f t="shared" si="56"/>
        <v>140.12379626663096</v>
      </c>
      <c r="AW53" s="11">
        <f t="shared" si="56"/>
        <v>138.51668438113853</v>
      </c>
      <c r="AX53" s="11">
        <f t="shared" si="56"/>
        <v>136.74160584894082</v>
      </c>
      <c r="AY53" s="11">
        <f t="shared" si="56"/>
        <v>134.8051867824956</v>
      </c>
      <c r="AZ53" s="11">
        <f t="shared" si="56"/>
        <v>132.71394351612244</v>
      </c>
      <c r="BA53" s="11">
        <f t="shared" si="56"/>
        <v>130.47426040397397</v>
      </c>
      <c r="BB53" s="11">
        <f t="shared" si="56"/>
        <v>128.0923721894757</v>
      </c>
      <c r="BC53" s="11">
        <f t="shared" si="56"/>
        <v>125.57435028498978</v>
      </c>
      <c r="BD53" s="11">
        <f t="shared" si="56"/>
        <v>122.9260923876047</v>
      </c>
      <c r="BE53" s="11">
        <f t="shared" si="56"/>
        <v>120.15331493298082</v>
      </c>
      <c r="BF53" s="11">
        <f t="shared" si="56"/>
        <v>117.26154795549358</v>
      </c>
      <c r="BG53" s="11">
        <f t="shared" si="56"/>
        <v>114.25613198073547</v>
      </c>
      <c r="BH53" s="11">
        <f t="shared" si="56"/>
        <v>111.14221662683822</v>
      </c>
      <c r="BI53" s="11">
        <f t="shared" si="56"/>
        <v>107.92476063499339</v>
      </c>
      <c r="BJ53" s="11">
        <f t="shared" si="56"/>
        <v>104.60853308780365</v>
      </c>
      <c r="BK53" s="11">
        <f t="shared" si="56"/>
        <v>101.1981156074034</v>
      </c>
      <c r="BL53" s="11">
        <f t="shared" si="56"/>
        <v>97.73071785427442</v>
      </c>
      <c r="BM53" s="11">
        <f t="shared" si="56"/>
        <v>94.23762648539676</v>
      </c>
      <c r="BN53" s="11">
        <f t="shared" si="56"/>
        <v>90.74500911948346</v>
      </c>
      <c r="BO53" s="11">
        <f t="shared" si="56"/>
        <v>87.27461462707126</v>
      </c>
      <c r="BP53" s="11">
        <f t="shared" si="56"/>
        <v>83.84438286383443</v>
      </c>
      <c r="BQ53" s="11">
        <f t="shared" si="56"/>
        <v>80.46897531774484</v>
      </c>
      <c r="BR53" s="11">
        <f t="shared" si="56"/>
        <v>77.16023669932197</v>
      </c>
      <c r="BS53" s="11">
        <f t="shared" si="56"/>
        <v>73.9275962433872</v>
      </c>
      <c r="BT53" s="11">
        <f t="shared" si="56"/>
        <v>70.77841638787024</v>
      </c>
      <c r="BU53" s="11">
        <f t="shared" si="56"/>
        <v>67.71829553054759</v>
      </c>
      <c r="BV53" s="11">
        <f t="shared" si="56"/>
        <v>64.7513307208322</v>
      </c>
      <c r="BW53" s="11">
        <f t="shared" si="56"/>
        <v>61.880345405751086</v>
      </c>
      <c r="BX53" s="11">
        <f t="shared" si="56"/>
        <v>59.107086703803965</v>
      </c>
      <c r="BY53" s="11">
        <f t="shared" si="56"/>
        <v>56.43239611591166</v>
      </c>
      <c r="BZ53" s="11">
        <f t="shared" si="56"/>
        <v>53.85635708900172</v>
      </c>
      <c r="CA53" s="11">
        <f t="shared" si="56"/>
        <v>51.378422416076575</v>
      </c>
      <c r="CB53" s="11">
        <f t="shared" si="56"/>
        <v>48.997524079107066</v>
      </c>
      <c r="CC53" s="11">
        <f t="shared" si="56"/>
        <v>46.71216781100674</v>
      </c>
      <c r="CD53" s="11">
        <f t="shared" si="56"/>
        <v>44.520514364329564</v>
      </c>
    </row>
    <row r="54" spans="1:82" ht="12.75">
      <c r="A54" t="s">
        <v>55</v>
      </c>
      <c r="C54" s="7">
        <f aca="true" t="shared" si="57" ref="C54:AH54">C40*C42</f>
        <v>6.62109375</v>
      </c>
      <c r="D54" s="7">
        <f t="shared" si="57"/>
        <v>7.027456965529918</v>
      </c>
      <c r="E54" s="7">
        <f t="shared" si="57"/>
        <v>7.466736701003608</v>
      </c>
      <c r="F54" s="7">
        <f t="shared" si="57"/>
        <v>7.936497564572955</v>
      </c>
      <c r="G54" s="7">
        <f t="shared" si="57"/>
        <v>8.43420024649667</v>
      </c>
      <c r="H54" s="7">
        <f t="shared" si="57"/>
        <v>8.957179958091823</v>
      </c>
      <c r="I54" s="7">
        <f t="shared" si="57"/>
        <v>9.502624814170973</v>
      </c>
      <c r="J54" s="7">
        <f t="shared" si="57"/>
        <v>10.067554211689233</v>
      </c>
      <c r="K54" s="7">
        <f t="shared" si="57"/>
        <v>10.648797278910235</v>
      </c>
      <c r="L54" s="7">
        <f t="shared" si="57"/>
        <v>11.242971492755773</v>
      </c>
      <c r="M54" s="7">
        <f t="shared" si="57"/>
        <v>11.846461587084878</v>
      </c>
      <c r="N54" s="7">
        <f t="shared" si="57"/>
        <v>12.455398901344617</v>
      </c>
      <c r="O54" s="7">
        <f t="shared" si="57"/>
        <v>13.065641347159438</v>
      </c>
      <c r="P54" s="7">
        <f t="shared" si="57"/>
        <v>13.672754199701146</v>
      </c>
      <c r="Q54" s="7">
        <f t="shared" si="57"/>
        <v>14.271991950726767</v>
      </c>
      <c r="R54" s="7">
        <f t="shared" si="57"/>
        <v>14.858281490489437</v>
      </c>
      <c r="S54" s="7">
        <f t="shared" si="57"/>
        <v>15.426206915694275</v>
      </c>
      <c r="T54" s="7">
        <f t="shared" si="57"/>
        <v>15.96999628952558</v>
      </c>
      <c r="U54" s="7">
        <f t="shared" si="57"/>
        <v>16.483510706611415</v>
      </c>
      <c r="V54" s="7">
        <f t="shared" si="57"/>
        <v>16.960236039570635</v>
      </c>
      <c r="W54" s="7">
        <f t="shared" si="57"/>
        <v>17.393277763322583</v>
      </c>
      <c r="X54" s="7">
        <f t="shared" si="57"/>
        <v>17.793687954666154</v>
      </c>
      <c r="Y54" s="7">
        <f t="shared" si="57"/>
        <v>18.172578733254202</v>
      </c>
      <c r="Z54" s="7">
        <f t="shared" si="57"/>
        <v>18.54114544867711</v>
      </c>
      <c r="AA54" s="7">
        <f t="shared" si="57"/>
        <v>18.910684012076555</v>
      </c>
      <c r="AB54" s="7">
        <f t="shared" si="57"/>
        <v>19.292602076026782</v>
      </c>
      <c r="AC54" s="7">
        <f t="shared" si="57"/>
        <v>19.698423781281207</v>
      </c>
      <c r="AD54" s="7">
        <f t="shared" si="57"/>
        <v>20.139787817405338</v>
      </c>
      <c r="AE54" s="7">
        <f t="shared" si="57"/>
        <v>20.62843858740639</v>
      </c>
      <c r="AF54" s="7">
        <f t="shared" si="57"/>
        <v>21.176210325029498</v>
      </c>
      <c r="AG54" s="7">
        <f t="shared" si="57"/>
        <v>21.795004087825095</v>
      </c>
      <c r="AH54" s="7">
        <f t="shared" si="57"/>
        <v>22.49675763930695</v>
      </c>
      <c r="AI54" s="7">
        <f aca="true" t="shared" si="58" ref="AI54:BN54">AI40*AI42</f>
        <v>23.29340833882523</v>
      </c>
      <c r="AJ54" s="7">
        <f t="shared" si="58"/>
        <v>24.196849276806677</v>
      </c>
      <c r="AK54" s="7">
        <f t="shared" si="58"/>
        <v>25.218879023657756</v>
      </c>
      <c r="AL54" s="7">
        <f t="shared" si="58"/>
        <v>26.371145500010943</v>
      </c>
      <c r="AM54" s="7">
        <f t="shared" si="58"/>
        <v>27.665084620479153</v>
      </c>
      <c r="AN54" s="7">
        <f t="shared" si="58"/>
        <v>29.111854508315904</v>
      </c>
      <c r="AO54" s="7">
        <f t="shared" si="58"/>
        <v>30.72226621939828</v>
      </c>
      <c r="AP54" s="7">
        <f t="shared" si="58"/>
        <v>32.50671204533637</v>
      </c>
      <c r="AQ54" s="7">
        <f t="shared" si="58"/>
        <v>34.47509258159955</v>
      </c>
      <c r="AR54" s="7">
        <f t="shared" si="58"/>
        <v>36.63674384166752</v>
      </c>
      <c r="AS54" s="7">
        <f t="shared" si="58"/>
        <v>39.00036576698253</v>
      </c>
      <c r="AT54" s="7">
        <f t="shared" si="58"/>
        <v>41.57395352010845</v>
      </c>
      <c r="AU54" s="7">
        <f t="shared" si="58"/>
        <v>44.364732951103754</v>
      </c>
      <c r="AV54" s="7">
        <f t="shared" si="58"/>
        <v>47.37910159198581</v>
      </c>
      <c r="AW54" s="7">
        <f t="shared" si="58"/>
        <v>50.62257646002734</v>
      </c>
      <c r="AX54" s="7">
        <f t="shared" si="58"/>
        <v>54.09974983781808</v>
      </c>
      <c r="AY54" s="7">
        <f t="shared" si="58"/>
        <v>57.81425404857912</v>
      </c>
      <c r="AZ54" s="7">
        <f t="shared" si="58"/>
        <v>61.76873606286606</v>
      </c>
      <c r="BA54" s="7">
        <f t="shared" si="58"/>
        <v>65.96484256286502</v>
      </c>
      <c r="BB54" s="7">
        <f t="shared" si="58"/>
        <v>70.40321585966868</v>
      </c>
      <c r="BC54" s="7">
        <f t="shared" si="58"/>
        <v>75.08350081499616</v>
      </c>
      <c r="BD54" s="7">
        <f t="shared" si="58"/>
        <v>80.00436267025145</v>
      </c>
      <c r="BE54" s="7">
        <f t="shared" si="58"/>
        <v>85.16351544133347</v>
      </c>
      <c r="BF54" s="7">
        <f t="shared" si="58"/>
        <v>90.55776030575568</v>
      </c>
      <c r="BG54" s="7">
        <f t="shared" si="58"/>
        <v>96.18303319731707</v>
      </c>
      <c r="BH54" s="7">
        <f t="shared" si="58"/>
        <v>102.03446063968582</v>
      </c>
      <c r="BI54" s="7">
        <f t="shared" si="58"/>
        <v>108.1064226993442</v>
      </c>
      <c r="BJ54" s="7">
        <f t="shared" si="58"/>
        <v>114.39262182436228</v>
      </c>
      <c r="BK54" s="7">
        <f t="shared" si="58"/>
        <v>120.88615626064909</v>
      </c>
      <c r="BL54" s="7">
        <f t="shared" si="58"/>
        <v>127.54089089195914</v>
      </c>
      <c r="BM54" s="7">
        <f t="shared" si="58"/>
        <v>134.31431101400727</v>
      </c>
      <c r="BN54" s="7">
        <f t="shared" si="58"/>
        <v>141.16741534472592</v>
      </c>
      <c r="BO54" s="7">
        <f aca="true" t="shared" si="59" ref="BO54:CD54">BO40*BO42</f>
        <v>148.0646005002689</v>
      </c>
      <c r="BP54" s="7">
        <f t="shared" si="59"/>
        <v>154.9735370474241</v>
      </c>
      <c r="BQ54" s="7">
        <f t="shared" si="59"/>
        <v>161.86503759541208</v>
      </c>
      <c r="BR54" s="7">
        <f t="shared" si="59"/>
        <v>168.71291768422827</v>
      </c>
      <c r="BS54" s="7">
        <f t="shared" si="59"/>
        <v>175.49385046046154</v>
      </c>
      <c r="BT54" s="7">
        <f t="shared" si="59"/>
        <v>182.1872163050294</v>
      </c>
      <c r="BU54" s="7">
        <f t="shared" si="59"/>
        <v>188.77494869278985</v>
      </c>
      <c r="BV54" s="7">
        <f t="shared" si="59"/>
        <v>195.24137762557095</v>
      </c>
      <c r="BW54" s="7">
        <f t="shared" si="59"/>
        <v>201.5730719932315</v>
      </c>
      <c r="BX54" s="7">
        <f t="shared" si="59"/>
        <v>207.7586821883054</v>
      </c>
      <c r="BY54" s="7">
        <f t="shared" si="59"/>
        <v>213.78878423553272</v>
      </c>
      <c r="BZ54" s="7">
        <f t="shared" si="59"/>
        <v>219.65572660526146</v>
      </c>
      <c r="CA54" s="7">
        <f t="shared" si="59"/>
        <v>225.35348076631465</v>
      </c>
      <c r="CB54" s="7">
        <f t="shared" si="59"/>
        <v>230.87749640607112</v>
      </c>
      <c r="CC54" s="7">
        <f t="shared" si="59"/>
        <v>236.22456210922482</v>
      </c>
      <c r="CD54" s="7">
        <f t="shared" si="59"/>
        <v>241.39267214728358</v>
      </c>
    </row>
    <row r="55" spans="1:82" ht="12.75">
      <c r="A55" t="s">
        <v>12</v>
      </c>
      <c r="B55">
        <f>25%*B56</f>
        <v>81.25</v>
      </c>
      <c r="C55" s="7">
        <f aca="true" t="shared" si="60" ref="C55:AH55">C54+C53</f>
        <v>81.62109375</v>
      </c>
      <c r="D55" s="7">
        <f t="shared" si="60"/>
        <v>82.24776946552993</v>
      </c>
      <c r="E55" s="7">
        <f t="shared" si="60"/>
        <v>83.12193201350361</v>
      </c>
      <c r="F55" s="7">
        <f t="shared" si="60"/>
        <v>84.23503174426047</v>
      </c>
      <c r="G55" s="7">
        <f t="shared" si="60"/>
        <v>85.57814402091074</v>
      </c>
      <c r="H55" s="7">
        <f t="shared" si="60"/>
        <v>87.14203330953228</v>
      </c>
      <c r="I55" s="7">
        <f t="shared" si="60"/>
        <v>88.91720391806808</v>
      </c>
      <c r="J55" s="7">
        <f t="shared" si="60"/>
        <v>90.89393922791658</v>
      </c>
      <c r="K55" s="7">
        <f t="shared" si="60"/>
        <v>93.06233105341067</v>
      </c>
      <c r="L55" s="7">
        <f t="shared" si="60"/>
        <v>95.41230058648009</v>
      </c>
      <c r="M55" s="7">
        <f t="shared" si="60"/>
        <v>97.93361223307826</v>
      </c>
      <c r="N55" s="7">
        <f t="shared" si="60"/>
        <v>100.61588152112422</v>
      </c>
      <c r="O55" s="7">
        <f t="shared" si="60"/>
        <v>103.44857815377523</v>
      </c>
      <c r="P55" s="7">
        <f t="shared" si="60"/>
        <v>106.42102519408313</v>
      </c>
      <c r="Q55" s="7">
        <f t="shared" si="60"/>
        <v>109.52239529497454</v>
      </c>
      <c r="R55" s="7">
        <f t="shared" si="60"/>
        <v>112.74170482966159</v>
      </c>
      <c r="S55" s="7">
        <f t="shared" si="60"/>
        <v>116.0678067297775</v>
      </c>
      <c r="T55" s="7">
        <f t="shared" si="60"/>
        <v>119.4893827995406</v>
      </c>
      <c r="U55" s="7">
        <f t="shared" si="60"/>
        <v>122.99493624193217</v>
      </c>
      <c r="V55" s="7">
        <f t="shared" si="60"/>
        <v>126.57278510508101</v>
      </c>
      <c r="W55" s="7">
        <f t="shared" si="60"/>
        <v>130.21105733164364</v>
      </c>
      <c r="X55" s="7">
        <f t="shared" si="60"/>
        <v>133.85039175614656</v>
      </c>
      <c r="Y55" s="7">
        <f t="shared" si="60"/>
        <v>137.4431589047891</v>
      </c>
      <c r="Z55" s="7">
        <f t="shared" si="60"/>
        <v>140.9518817267477</v>
      </c>
      <c r="AA55" s="7">
        <f t="shared" si="60"/>
        <v>144.34785795196697</v>
      </c>
      <c r="AB55" s="7">
        <f t="shared" si="60"/>
        <v>147.60995748518067</v>
      </c>
      <c r="AC55" s="7">
        <f t="shared" si="60"/>
        <v>150.72357156545308</v>
      </c>
      <c r="AD55" s="7">
        <f t="shared" si="60"/>
        <v>153.67969333965985</v>
      </c>
      <c r="AE55" s="7">
        <f t="shared" si="60"/>
        <v>156.47411206992805</v>
      </c>
      <c r="AF55" s="7">
        <f t="shared" si="60"/>
        <v>159.10670546525742</v>
      </c>
      <c r="AG55" s="7">
        <f t="shared" si="60"/>
        <v>161.58081663639496</v>
      </c>
      <c r="AH55" s="7">
        <f t="shared" si="60"/>
        <v>163.90270395513244</v>
      </c>
      <c r="AI55" s="7">
        <f aca="true" t="shared" si="61" ref="AI55:AZ55">AI54+AI53</f>
        <v>166.08105368420806</v>
      </c>
      <c r="AJ55" s="7">
        <f t="shared" si="61"/>
        <v>168.12654665710048</v>
      </c>
      <c r="AK55" s="7">
        <f t="shared" si="61"/>
        <v>170.05147154934437</v>
      </c>
      <c r="AL55" s="7">
        <f t="shared" si="61"/>
        <v>171.86937841201984</v>
      </c>
      <c r="AM55" s="7">
        <f t="shared" si="61"/>
        <v>173.59476714791836</v>
      </c>
      <c r="AN55" s="7">
        <f t="shared" si="61"/>
        <v>175.2428065127851</v>
      </c>
      <c r="AO55" s="7">
        <f t="shared" si="61"/>
        <v>176.8290800266207</v>
      </c>
      <c r="AP55" s="7">
        <f t="shared" si="61"/>
        <v>178.36935588980228</v>
      </c>
      <c r="AQ55" s="7">
        <f t="shared" si="61"/>
        <v>179.87937862049617</v>
      </c>
      <c r="AR55" s="7">
        <f t="shared" si="61"/>
        <v>181.3746806669416</v>
      </c>
      <c r="AS55" s="7">
        <f t="shared" si="61"/>
        <v>182.8704127032749</v>
      </c>
      <c r="AT55" s="7">
        <f t="shared" si="61"/>
        <v>184.38119169283294</v>
      </c>
      <c r="AU55" s="7">
        <f t="shared" si="61"/>
        <v>185.9209661005329</v>
      </c>
      <c r="AV55" s="7">
        <f t="shared" si="61"/>
        <v>187.50289785861676</v>
      </c>
      <c r="AW55" s="7">
        <f t="shared" si="61"/>
        <v>189.13926084116588</v>
      </c>
      <c r="AX55" s="7">
        <f t="shared" si="61"/>
        <v>190.8413556867589</v>
      </c>
      <c r="AY55" s="7">
        <f t="shared" si="61"/>
        <v>192.61944083107474</v>
      </c>
      <c r="AZ55" s="7">
        <f t="shared" si="61"/>
        <v>194.4826795789885</v>
      </c>
      <c r="BA55" s="7">
        <f aca="true" t="shared" si="62" ref="BA55:CD55">BA54+BA53</f>
        <v>196.439102966839</v>
      </c>
      <c r="BB55" s="7">
        <f t="shared" si="62"/>
        <v>198.49558804914437</v>
      </c>
      <c r="BC55" s="7">
        <f t="shared" si="62"/>
        <v>200.65785109998592</v>
      </c>
      <c r="BD55" s="7">
        <f t="shared" si="62"/>
        <v>202.93045505785614</v>
      </c>
      <c r="BE55" s="7">
        <f t="shared" si="62"/>
        <v>205.3168303743143</v>
      </c>
      <c r="BF55" s="7">
        <f t="shared" si="62"/>
        <v>207.81930826124926</v>
      </c>
      <c r="BG55" s="7">
        <f t="shared" si="62"/>
        <v>210.43916517805255</v>
      </c>
      <c r="BH55" s="7">
        <f t="shared" si="62"/>
        <v>213.17667726652405</v>
      </c>
      <c r="BI55" s="7">
        <f t="shared" si="62"/>
        <v>216.03118333433758</v>
      </c>
      <c r="BJ55" s="7">
        <f t="shared" si="62"/>
        <v>219.00115491216593</v>
      </c>
      <c r="BK55" s="7">
        <f t="shared" si="62"/>
        <v>222.0842718680525</v>
      </c>
      <c r="BL55" s="7">
        <f t="shared" si="62"/>
        <v>225.27160874623354</v>
      </c>
      <c r="BM55" s="7">
        <f t="shared" si="62"/>
        <v>228.55193749940403</v>
      </c>
      <c r="BN55" s="7">
        <f t="shared" si="62"/>
        <v>231.91242446420938</v>
      </c>
      <c r="BO55" s="7">
        <f t="shared" si="62"/>
        <v>235.33921512734017</v>
      </c>
      <c r="BP55" s="7">
        <f t="shared" si="62"/>
        <v>238.8179199112585</v>
      </c>
      <c r="BQ55" s="7">
        <f t="shared" si="62"/>
        <v>242.33401291315693</v>
      </c>
      <c r="BR55" s="7">
        <f t="shared" si="62"/>
        <v>245.87315438355023</v>
      </c>
      <c r="BS55" s="7">
        <f t="shared" si="62"/>
        <v>249.42144670384874</v>
      </c>
      <c r="BT55" s="7">
        <f t="shared" si="62"/>
        <v>252.96563269289965</v>
      </c>
      <c r="BU55" s="7">
        <f t="shared" si="62"/>
        <v>256.49324422333746</v>
      </c>
      <c r="BV55" s="7">
        <f t="shared" si="62"/>
        <v>259.99270834640316</v>
      </c>
      <c r="BW55" s="7">
        <f t="shared" si="62"/>
        <v>263.4534173989826</v>
      </c>
      <c r="BX55" s="7">
        <f t="shared" si="62"/>
        <v>266.8657688921094</v>
      </c>
      <c r="BY55" s="7">
        <f t="shared" si="62"/>
        <v>270.2211803514444</v>
      </c>
      <c r="BZ55" s="7">
        <f t="shared" si="62"/>
        <v>273.5120836942632</v>
      </c>
      <c r="CA55" s="7">
        <f t="shared" si="62"/>
        <v>276.7319031823912</v>
      </c>
      <c r="CB55" s="7">
        <f t="shared" si="62"/>
        <v>279.8750204851782</v>
      </c>
      <c r="CC55" s="7">
        <f t="shared" si="62"/>
        <v>282.9367299202316</v>
      </c>
      <c r="CD55" s="7">
        <f t="shared" si="62"/>
        <v>285.91318651161316</v>
      </c>
    </row>
    <row r="56" spans="1:82" ht="12.75">
      <c r="A56" t="s">
        <v>21</v>
      </c>
      <c r="B56">
        <f aca="true" t="shared" si="63" ref="B56:AG56">B40+B36</f>
        <v>325</v>
      </c>
      <c r="C56">
        <f t="shared" si="63"/>
        <v>326.484375</v>
      </c>
      <c r="D56">
        <f t="shared" si="63"/>
        <v>328.0519706726074</v>
      </c>
      <c r="E56">
        <f t="shared" si="63"/>
        <v>329.70685470731826</v>
      </c>
      <c r="F56">
        <f t="shared" si="63"/>
        <v>331.45322097445046</v>
      </c>
      <c r="G56">
        <f t="shared" si="63"/>
        <v>333.2953841466452</v>
      </c>
      <c r="H56">
        <f t="shared" si="63"/>
        <v>335.2377728301264</v>
      </c>
      <c r="I56">
        <f t="shared" si="63"/>
        <v>337.28492105275586</v>
      </c>
      <c r="J56">
        <f t="shared" si="63"/>
        <v>339.4414579513143</v>
      </c>
      <c r="K56">
        <f t="shared" si="63"/>
        <v>341.7120954976058</v>
      </c>
      <c r="L56">
        <f t="shared" si="63"/>
        <v>344.101614102356</v>
      </c>
      <c r="M56">
        <f t="shared" si="63"/>
        <v>346.6148459379491</v>
      </c>
      <c r="N56">
        <f t="shared" si="63"/>
        <v>349.2566558263436</v>
      </c>
      <c r="O56">
        <f t="shared" si="63"/>
        <v>352.0319195475907</v>
      </c>
      <c r="P56">
        <f t="shared" si="63"/>
        <v>354.9454994378392</v>
      </c>
      <c r="Q56">
        <f t="shared" si="63"/>
        <v>358.002217164145</v>
      </c>
      <c r="R56">
        <f t="shared" si="63"/>
        <v>361.2068235874095</v>
      </c>
      <c r="S56">
        <f t="shared" si="63"/>
        <v>364.563965654915</v>
      </c>
      <c r="T56">
        <f t="shared" si="63"/>
        <v>368.07815030071106</v>
      </c>
      <c r="U56">
        <f t="shared" si="63"/>
        <v>371.7537053759597</v>
      </c>
      <c r="V56">
        <f t="shared" si="63"/>
        <v>375.59473768255975</v>
      </c>
      <c r="W56">
        <f t="shared" si="63"/>
        <v>379.60508824205783</v>
      </c>
      <c r="X56">
        <f t="shared" si="63"/>
        <v>383.7882849979332</v>
      </c>
      <c r="Y56">
        <f t="shared" si="63"/>
        <v>388.14749322244217</v>
      </c>
      <c r="Z56">
        <f t="shared" si="63"/>
        <v>392.68546397866976</v>
      </c>
      <c r="AA56">
        <f t="shared" si="63"/>
        <v>397.40448107321896</v>
      </c>
      <c r="AB56">
        <f t="shared" si="63"/>
        <v>402.30630702365227</v>
      </c>
      <c r="AC56">
        <f t="shared" si="63"/>
        <v>407.39212865552827</v>
      </c>
      <c r="AD56">
        <f t="shared" si="63"/>
        <v>412.6625030343531</v>
      </c>
      <c r="AE56">
        <f t="shared" si="63"/>
        <v>418.11730452525444</v>
      </c>
      <c r="AF56">
        <f t="shared" si="63"/>
        <v>423.75567385454394</v>
      </c>
      <c r="AG56">
        <f t="shared" si="63"/>
        <v>429.57597011905386</v>
      </c>
      <c r="AH56">
        <f aca="true" t="shared" si="64" ref="AH56:CD56">AH40+AH36</f>
        <v>435.575726747458</v>
      </c>
      <c r="AI56">
        <f t="shared" si="64"/>
        <v>441.75161245878644</v>
      </c>
      <c r="AJ56">
        <f t="shared" si="64"/>
        <v>448.09939828312736</v>
      </c>
      <c r="AK56">
        <f t="shared" si="64"/>
        <v>454.61393170434474</v>
      </c>
      <c r="AL56">
        <f t="shared" si="64"/>
        <v>461.2891189512318</v>
      </c>
      <c r="AM56">
        <f t="shared" si="64"/>
        <v>468.1179163991757</v>
      </c>
      <c r="AN56">
        <f t="shared" si="64"/>
        <v>475.09233194732417</v>
      </c>
      <c r="AO56">
        <f t="shared" si="64"/>
        <v>482.20343710568795</v>
      </c>
      <c r="AP56">
        <f t="shared" si="64"/>
        <v>489.44139036315266</v>
      </c>
      <c r="AQ56">
        <f t="shared" si="64"/>
        <v>496.79547221300913</v>
      </c>
      <c r="AR56">
        <f t="shared" si="64"/>
        <v>504.2541319908795</v>
      </c>
      <c r="AS56">
        <f t="shared" si="64"/>
        <v>511.8050464358911</v>
      </c>
      <c r="AT56">
        <f t="shared" si="64"/>
        <v>519.4351896261705</v>
      </c>
      <c r="AU56">
        <f t="shared" si="64"/>
        <v>527.130913672022</v>
      </c>
      <c r="AV56">
        <f t="shared" si="64"/>
        <v>534.8780392833374</v>
      </c>
      <c r="AW56">
        <f t="shared" si="64"/>
        <v>542.6619550713478</v>
      </c>
      <c r="AX56">
        <f t="shared" si="64"/>
        <v>550.467724208426</v>
      </c>
      <c r="AY56">
        <f t="shared" si="64"/>
        <v>558.2801968626841</v>
      </c>
      <c r="AZ56">
        <f t="shared" si="64"/>
        <v>566.0841266551736</v>
      </c>
      <c r="BA56">
        <f t="shared" si="64"/>
        <v>573.8642892638911</v>
      </c>
      <c r="BB56">
        <f t="shared" si="64"/>
        <v>581.6056012261323</v>
      </c>
      <c r="BC56">
        <f t="shared" si="64"/>
        <v>589.2932369725241</v>
      </c>
      <c r="BD56">
        <f t="shared" si="64"/>
        <v>596.9127421635518</v>
      </c>
      <c r="BE56">
        <f t="shared" si="64"/>
        <v>604.4501414913888</v>
      </c>
      <c r="BF56">
        <f t="shared" si="64"/>
        <v>611.8920392528348</v>
      </c>
      <c r="BG56">
        <f t="shared" si="64"/>
        <v>619.2257111874756</v>
      </c>
      <c r="BH56">
        <f t="shared" si="64"/>
        <v>626.4391863012991</v>
      </c>
      <c r="BI56">
        <f t="shared" si="64"/>
        <v>633.5213176509984</v>
      </c>
      <c r="BJ56">
        <f t="shared" si="64"/>
        <v>640.4618413382286</v>
      </c>
      <c r="BK56">
        <f t="shared" si="64"/>
        <v>647.2514232459407</v>
      </c>
      <c r="BL56">
        <f t="shared" si="64"/>
        <v>653.8816933305205</v>
      </c>
      <c r="BM56">
        <f t="shared" si="64"/>
        <v>660.3452675543684</v>
      </c>
      <c r="BN56">
        <f t="shared" si="64"/>
        <v>666.6357577954127</v>
      </c>
      <c r="BO56">
        <f t="shared" si="64"/>
        <v>672.747770295849</v>
      </c>
      <c r="BP56">
        <f t="shared" si="64"/>
        <v>678.6768934067736</v>
      </c>
      <c r="BQ56">
        <f t="shared" si="64"/>
        <v>684.4196755446715</v>
      </c>
      <c r="BR56">
        <f t="shared" si="64"/>
        <v>689.9735943979795</v>
      </c>
      <c r="BS56">
        <f t="shared" si="64"/>
        <v>695.3370185068933</v>
      </c>
      <c r="BT56">
        <f t="shared" si="64"/>
        <v>700.5091623883342</v>
      </c>
      <c r="BU56">
        <f t="shared" si="64"/>
        <v>705.4900363929794</v>
      </c>
      <c r="BV56">
        <f t="shared" si="64"/>
        <v>710.2803924657932</v>
      </c>
      <c r="BW56">
        <f t="shared" si="64"/>
        <v>714.8816669396696</v>
      </c>
      <c r="BX56">
        <f t="shared" si="64"/>
        <v>719.295921428069</v>
      </c>
      <c r="BY56">
        <f t="shared" si="64"/>
        <v>723.5257828015467</v>
      </c>
      <c r="BZ56">
        <f t="shared" si="64"/>
        <v>727.5743831394356</v>
      </c>
      <c r="CA56">
        <f t="shared" si="64"/>
        <v>731.4453004460167</v>
      </c>
      <c r="CB56">
        <f t="shared" si="64"/>
        <v>735.1425008142735</v>
      </c>
      <c r="CC56">
        <f t="shared" si="64"/>
        <v>738.670282613303</v>
      </c>
      <c r="CD56">
        <f t="shared" si="64"/>
        <v>742.0332231706301</v>
      </c>
    </row>
    <row r="57" spans="1:82" ht="12.75">
      <c r="A57" t="s">
        <v>22</v>
      </c>
      <c r="C57" s="12">
        <f aca="true" t="shared" si="65" ref="C57:AH57">(C56/B56-1)*4</f>
        <v>0.018269230769230482</v>
      </c>
      <c r="D57" s="12">
        <f t="shared" si="65"/>
        <v>0.019205766555994153</v>
      </c>
      <c r="E57" s="12">
        <f t="shared" si="65"/>
        <v>0.020178315421398807</v>
      </c>
      <c r="F57" s="12">
        <f t="shared" si="65"/>
        <v>0.021186896689575185</v>
      </c>
      <c r="G57" s="12">
        <f t="shared" si="65"/>
        <v>0.02223135037612689</v>
      </c>
      <c r="H57" s="12">
        <f t="shared" si="65"/>
        <v>0.02331131813846632</v>
      </c>
      <c r="I57" s="12">
        <f t="shared" si="65"/>
        <v>0.024426223875037678</v>
      </c>
      <c r="J57" s="12">
        <f t="shared" si="65"/>
        <v>0.025575254201430475</v>
      </c>
      <c r="K57" s="12">
        <f t="shared" si="65"/>
        <v>0.026757339071023623</v>
      </c>
      <c r="L57" s="12">
        <f t="shared" si="65"/>
        <v>0.02797113284820174</v>
      </c>
      <c r="M57" s="12">
        <f t="shared" si="65"/>
        <v>0.029214996182441944</v>
      </c>
      <c r="N57" s="12">
        <f t="shared" si="65"/>
        <v>0.030486979070335707</v>
      </c>
      <c r="O57" s="12">
        <f t="shared" si="65"/>
        <v>0.03178480552853902</v>
      </c>
      <c r="P57" s="12">
        <f t="shared" si="65"/>
        <v>0.03310586033212992</v>
      </c>
      <c r="Q57" s="12">
        <f t="shared" si="65"/>
        <v>0.03444717829804311</v>
      </c>
      <c r="R57" s="12">
        <f t="shared" si="65"/>
        <v>0.03580543661041258</v>
      </c>
      <c r="S57" s="12">
        <f t="shared" si="65"/>
        <v>0.037176950691720556</v>
      </c>
      <c r="T57" s="12">
        <f t="shared" si="65"/>
        <v>0.03855767411881228</v>
      </c>
      <c r="U57" s="12">
        <f t="shared" si="65"/>
        <v>0.0399432030643041</v>
      </c>
      <c r="V57" s="12">
        <f t="shared" si="65"/>
        <v>0.04132878571004994</v>
      </c>
      <c r="W57" s="12">
        <f t="shared" si="65"/>
        <v>0.042709337028970396</v>
      </c>
      <c r="X57" s="12">
        <f t="shared" si="65"/>
        <v>0.04407945926381185</v>
      </c>
      <c r="Y57" s="12">
        <f t="shared" si="65"/>
        <v>0.04543346834604289</v>
      </c>
      <c r="Z57" s="12">
        <f t="shared" si="65"/>
        <v>0.04676542639554704</v>
      </c>
      <c r="AA57" s="12">
        <f t="shared" si="65"/>
        <v>0.0480691803229627</v>
      </c>
      <c r="AB57" s="12">
        <f t="shared" si="65"/>
        <v>0.04933840642355669</v>
      </c>
      <c r="AC57" s="12">
        <f t="shared" si="65"/>
        <v>0.05056666070688287</v>
      </c>
      <c r="AD57" s="12">
        <f t="shared" si="65"/>
        <v>0.05174743455371189</v>
      </c>
      <c r="AE57" s="12">
        <f t="shared" si="65"/>
        <v>0.052874215135046754</v>
      </c>
      <c r="AF57" s="12">
        <f t="shared" si="65"/>
        <v>0.053940549872161014</v>
      </c>
      <c r="AG57" s="12">
        <f t="shared" si="65"/>
        <v>0.05494011406684063</v>
      </c>
      <c r="AH57" s="12">
        <f t="shared" si="65"/>
        <v>0.05586678069298312</v>
      </c>
      <c r="AI57" s="12">
        <f aca="true" t="shared" si="66" ref="AI57:AZ57">(AI56/AH56-1)*4</f>
        <v>0.056714691219780455</v>
      </c>
      <c r="AJ57" s="12">
        <f t="shared" si="66"/>
        <v>0.057478326238667776</v>
      </c>
      <c r="AK57" s="12">
        <f t="shared" si="66"/>
        <v>0.058152574595525586</v>
      </c>
      <c r="AL57" s="12">
        <f t="shared" si="66"/>
        <v>0.05873279969104139</v>
      </c>
      <c r="AM57" s="12">
        <f t="shared" si="66"/>
        <v>0.059214901608514836</v>
      </c>
      <c r="AN57" s="12">
        <f t="shared" si="66"/>
        <v>0.05959537376220592</v>
      </c>
      <c r="AO57" s="12">
        <f t="shared" si="66"/>
        <v>0.05987135283128264</v>
      </c>
      <c r="AP57" s="12">
        <f t="shared" si="66"/>
        <v>0.060040660853923455</v>
      </c>
      <c r="AQ57" s="12">
        <f t="shared" si="66"/>
        <v>0.060101838501234184</v>
      </c>
      <c r="AR57" s="12">
        <f t="shared" si="66"/>
        <v>0.06005416872778824</v>
      </c>
      <c r="AS57" s="12">
        <f t="shared" si="66"/>
        <v>0.05989769019997393</v>
      </c>
      <c r="AT57" s="12">
        <f t="shared" si="66"/>
        <v>0.05963320012894968</v>
      </c>
      <c r="AU57" s="12">
        <f t="shared" si="66"/>
        <v>0.05926224637487465</v>
      </c>
      <c r="AV57" s="12">
        <f t="shared" si="66"/>
        <v>0.058787108935415056</v>
      </c>
      <c r="AW57" s="12">
        <f t="shared" si="66"/>
        <v>0.058210771176471</v>
      </c>
      <c r="AX57" s="12">
        <f t="shared" si="66"/>
        <v>0.05753688139830526</v>
      </c>
      <c r="AY57" s="12">
        <f t="shared" si="66"/>
        <v>0.05676970554807692</v>
      </c>
      <c r="AZ57" s="12">
        <f t="shared" si="66"/>
        <v>0.055914072083118604</v>
      </c>
      <c r="BA57" s="12">
        <f aca="true" t="shared" si="67" ref="BA57:CD57">(BA56/AZ56-1)*4</f>
        <v>0.05497531015178403</v>
      </c>
      <c r="BB57" s="12">
        <f t="shared" si="67"/>
        <v>0.05395918238558561</v>
      </c>
      <c r="BC57" s="12">
        <f t="shared" si="67"/>
        <v>0.05287181368394567</v>
      </c>
      <c r="BD57" s="12">
        <f t="shared" si="67"/>
        <v>0.05171961741948827</v>
      </c>
      <c r="BE57" s="12">
        <f t="shared" si="67"/>
        <v>0.050509220496899765</v>
      </c>
      <c r="BF57" s="12">
        <f t="shared" si="67"/>
        <v>0.04924738866358336</v>
      </c>
      <c r="BG57" s="12">
        <f t="shared" si="67"/>
        <v>0.04794095339822135</v>
      </c>
      <c r="BH57" s="12">
        <f t="shared" si="67"/>
        <v>0.04659674159840943</v>
      </c>
      <c r="BI57" s="12">
        <f t="shared" si="67"/>
        <v>0.04522150915567469</v>
      </c>
      <c r="BJ57" s="12">
        <f t="shared" si="67"/>
        <v>0.043821879351840565</v>
      </c>
      <c r="BK57" s="12">
        <f t="shared" si="67"/>
        <v>0.042404286841041916</v>
      </c>
      <c r="BL57" s="12">
        <f t="shared" si="67"/>
        <v>0.040974927803660854</v>
      </c>
      <c r="BM57" s="12">
        <f t="shared" si="67"/>
        <v>0.03953971667826295</v>
      </c>
      <c r="BN57" s="12">
        <f t="shared" si="67"/>
        <v>0.038104249701623516</v>
      </c>
      <c r="BO57" s="12">
        <f t="shared" si="67"/>
        <v>0.03667377532011784</v>
      </c>
      <c r="BP57" s="12">
        <f t="shared" si="67"/>
        <v>0.035253171382892745</v>
      </c>
      <c r="BQ57" s="12">
        <f t="shared" si="67"/>
        <v>0.0338469288917187</v>
      </c>
      <c r="BR57" s="12">
        <f t="shared" si="67"/>
        <v>0.03245914196658983</v>
      </c>
      <c r="BS57" s="12">
        <f t="shared" si="67"/>
        <v>0.031093503591792526</v>
      </c>
      <c r="BT57" s="12">
        <f t="shared" si="67"/>
        <v>0.02975330663422504</v>
      </c>
      <c r="BU57" s="12">
        <f t="shared" si="67"/>
        <v>0.02844144957455441</v>
      </c>
      <c r="BV57" s="12">
        <f t="shared" si="67"/>
        <v>0.027160446360410262</v>
      </c>
      <c r="BW57" s="12">
        <f t="shared" si="67"/>
        <v>0.025912439778339902</v>
      </c>
      <c r="BX57" s="12">
        <f t="shared" si="67"/>
        <v>0.024699217744925228</v>
      </c>
      <c r="BY57" s="12">
        <f t="shared" si="67"/>
        <v>0.02352223193525038</v>
      </c>
      <c r="BZ57" s="12">
        <f t="shared" si="67"/>
        <v>0.02238261819620213</v>
      </c>
      <c r="CA57" s="12">
        <f t="shared" si="67"/>
        <v>0.02128121823024287</v>
      </c>
      <c r="CB57" s="12">
        <f t="shared" si="67"/>
        <v>0.020218602080031012</v>
      </c>
      <c r="CC57" s="12">
        <f t="shared" si="67"/>
        <v>0.019195090993226138</v>
      </c>
      <c r="CD57" s="12">
        <f t="shared" si="67"/>
        <v>0.01821078029796741</v>
      </c>
    </row>
    <row r="58" spans="1:82" ht="12.75">
      <c r="A58" t="s">
        <v>23</v>
      </c>
      <c r="C58" s="12">
        <f aca="true" t="shared" si="68" ref="C58:AH58">(C55/B55-1)*4</f>
        <v>0.018269230769230482</v>
      </c>
      <c r="D58" s="12">
        <f t="shared" si="68"/>
        <v>0.030711458851526707</v>
      </c>
      <c r="E58" s="12">
        <f t="shared" si="68"/>
        <v>0.042513617264236636</v>
      </c>
      <c r="F58" s="12">
        <f t="shared" si="68"/>
        <v>0.053564670781522494</v>
      </c>
      <c r="G58" s="12">
        <f t="shared" si="68"/>
        <v>0.06377927324716826</v>
      </c>
      <c r="H58" s="12">
        <f t="shared" si="68"/>
        <v>0.0730976025018446</v>
      </c>
      <c r="I58" s="12">
        <f t="shared" si="68"/>
        <v>0.08148401138313233</v>
      </c>
      <c r="J58" s="12">
        <f t="shared" si="68"/>
        <v>0.08892476248668046</v>
      </c>
      <c r="K58" s="12">
        <f t="shared" si="68"/>
        <v>0.09542514468679197</v>
      </c>
      <c r="L58" s="12">
        <f t="shared" si="68"/>
        <v>0.10100626135060864</v>
      </c>
      <c r="M58" s="12">
        <f t="shared" si="68"/>
        <v>0.10570174416087585</v>
      </c>
      <c r="N58" s="12">
        <f t="shared" si="68"/>
        <v>0.10955459425563774</v>
      </c>
      <c r="O58" s="12">
        <f t="shared" si="68"/>
        <v>0.11261429467499262</v>
      </c>
      <c r="P58" s="12">
        <f t="shared" si="68"/>
        <v>0.11493428303632669</v>
      </c>
      <c r="Q58" s="12">
        <f t="shared" si="68"/>
        <v>0.11656982613108102</v>
      </c>
      <c r="R58" s="12">
        <f t="shared" si="68"/>
        <v>0.1175763012127895</v>
      </c>
      <c r="S58" s="12">
        <f t="shared" si="68"/>
        <v>0.11800786249032669</v>
      </c>
      <c r="T58" s="12">
        <f t="shared" si="68"/>
        <v>0.11791645474025447</v>
      </c>
      <c r="U58" s="12">
        <f t="shared" si="68"/>
        <v>0.11735112728040775</v>
      </c>
      <c r="V58" s="12">
        <f t="shared" si="68"/>
        <v>0.11635759885630392</v>
      </c>
      <c r="W58" s="12">
        <f t="shared" si="68"/>
        <v>0.11497802544337254</v>
      </c>
      <c r="X58" s="12">
        <f t="shared" si="68"/>
        <v>0.11179801467193862</v>
      </c>
      <c r="Y58" s="12">
        <f t="shared" si="68"/>
        <v>0.10736665321646477</v>
      </c>
      <c r="Z58" s="12">
        <f t="shared" si="68"/>
        <v>0.10211414958496956</v>
      </c>
      <c r="AA58" s="12">
        <f t="shared" si="68"/>
        <v>0.09637263961619968</v>
      </c>
      <c r="AB58" s="12">
        <f t="shared" si="68"/>
        <v>0.09039550927868145</v>
      </c>
      <c r="AC58" s="12">
        <f t="shared" si="68"/>
        <v>0.08437409327443213</v>
      </c>
      <c r="AD58" s="12">
        <f t="shared" si="68"/>
        <v>0.07845147891610438</v>
      </c>
      <c r="AE58" s="12">
        <f t="shared" si="68"/>
        <v>0.07273358423723675</v>
      </c>
      <c r="AF58" s="12">
        <f t="shared" si="68"/>
        <v>0.06729786443275287</v>
      </c>
      <c r="AG58" s="12">
        <f t="shared" si="68"/>
        <v>0.06220004779566679</v>
      </c>
      <c r="AH58" s="12">
        <f t="shared" si="68"/>
        <v>0.0574792816888019</v>
      </c>
      <c r="AI58" s="12">
        <f aca="true" t="shared" si="69" ref="AI58:CD58">(AI55/AH55-1)*4</f>
        <v>0.053162020552679046</v>
      </c>
      <c r="AJ58" s="12">
        <f t="shared" si="69"/>
        <v>0.04926493245356678</v>
      </c>
      <c r="AK58" s="12">
        <f t="shared" si="69"/>
        <v>0.045797048247706584</v>
      </c>
      <c r="AL58" s="12">
        <f t="shared" si="69"/>
        <v>0.042761332109918726</v>
      </c>
      <c r="AM58" s="12">
        <f t="shared" si="69"/>
        <v>0.04015581488314357</v>
      </c>
      <c r="AN58" s="12">
        <f t="shared" si="69"/>
        <v>0.03797440192335877</v>
      </c>
      <c r="AO58" s="12">
        <f t="shared" si="69"/>
        <v>0.036207443726823385</v>
      </c>
      <c r="AP58" s="12">
        <f t="shared" si="69"/>
        <v>0.03484213938000913</v>
      </c>
      <c r="AQ58" s="12">
        <f t="shared" si="69"/>
        <v>0.033862828581985305</v>
      </c>
      <c r="AR58" s="12">
        <f t="shared" si="69"/>
        <v>0.03325121663000985</v>
      </c>
      <c r="AS58" s="12">
        <f t="shared" si="69"/>
        <v>0.03298656749295503</v>
      </c>
      <c r="AT58" s="12">
        <f t="shared" si="69"/>
        <v>0.03304589227365984</v>
      </c>
      <c r="AU58" s="12">
        <f t="shared" si="69"/>
        <v>0.03340415350531245</v>
      </c>
      <c r="AV58" s="12">
        <f t="shared" si="69"/>
        <v>0.03403449952445836</v>
      </c>
      <c r="AW58" s="12">
        <f t="shared" si="69"/>
        <v>0.03490853744101585</v>
      </c>
      <c r="AX58" s="12">
        <f t="shared" si="69"/>
        <v>0.03599664793069923</v>
      </c>
      <c r="AY58" s="12">
        <f t="shared" si="69"/>
        <v>0.03726834024873149</v>
      </c>
      <c r="AZ58" s="12">
        <f t="shared" si="69"/>
        <v>0.0386926416123865</v>
      </c>
      <c r="BA58" s="12">
        <f t="shared" si="69"/>
        <v>0.0402385115648487</v>
      </c>
      <c r="BB58" s="12">
        <f t="shared" si="69"/>
        <v>0.04187526925639773</v>
      </c>
      <c r="BC58" s="12">
        <f t="shared" si="69"/>
        <v>0.04357301987601225</v>
      </c>
      <c r="BD58" s="12">
        <f t="shared" si="69"/>
        <v>0.04530306579906096</v>
      </c>
      <c r="BE58" s="12">
        <f t="shared" si="69"/>
        <v>0.04703828837870194</v>
      </c>
      <c r="BF58" s="12">
        <f t="shared" si="69"/>
        <v>0.04875348761955234</v>
      </c>
      <c r="BG58" s="12">
        <f t="shared" si="69"/>
        <v>0.050425669081909597</v>
      </c>
      <c r="BH58" s="12">
        <f t="shared" si="69"/>
        <v>0.05203427006860206</v>
      </c>
      <c r="BI58" s="12">
        <f t="shared" si="69"/>
        <v>0.053561320204736695</v>
      </c>
      <c r="BJ58" s="12">
        <f t="shared" si="69"/>
        <v>0.054991534684729615</v>
      </c>
      <c r="BK58" s="12">
        <f t="shared" si="69"/>
        <v>0.05631234149652009</v>
      </c>
      <c r="BL58" s="12">
        <f t="shared" si="69"/>
        <v>0.05740770116444338</v>
      </c>
      <c r="BM58" s="12">
        <f t="shared" si="69"/>
        <v>0.05824664317758277</v>
      </c>
      <c r="BN58" s="12">
        <f t="shared" si="69"/>
        <v>0.058813537116728654</v>
      </c>
      <c r="BO58" s="12">
        <f t="shared" si="69"/>
        <v>0.05910490860587103</v>
      </c>
      <c r="BP58" s="12">
        <f t="shared" si="69"/>
        <v>0.05912664885936714</v>
      </c>
      <c r="BQ58" s="12">
        <f t="shared" si="69"/>
        <v>0.05889161086747485</v>
      </c>
      <c r="BR58" s="12">
        <f t="shared" si="69"/>
        <v>0.058417577092846784</v>
      </c>
      <c r="BS58" s="12">
        <f t="shared" si="69"/>
        <v>0.05772557527388056</v>
      </c>
      <c r="BT58" s="12">
        <f t="shared" si="69"/>
        <v>0.056838512259278495</v>
      </c>
      <c r="BU58" s="12">
        <f t="shared" si="69"/>
        <v>0.05578009143590368</v>
      </c>
      <c r="BV58" s="12">
        <f t="shared" si="69"/>
        <v>0.05457397731721336</v>
      </c>
      <c r="BW58" s="12">
        <f t="shared" si="69"/>
        <v>0.05324317092721742</v>
      </c>
      <c r="BX58" s="12">
        <f t="shared" si="69"/>
        <v>0.05180956127752978</v>
      </c>
      <c r="BY58" s="12">
        <f t="shared" si="69"/>
        <v>0.0502936209955287</v>
      </c>
      <c r="BZ58" s="12">
        <f t="shared" si="69"/>
        <v>0.048714217568567086</v>
      </c>
      <c r="CA58" s="12">
        <f t="shared" si="69"/>
        <v>0.04708851535389069</v>
      </c>
      <c r="CB58" s="12">
        <f t="shared" si="69"/>
        <v>0.045431947189918276</v>
      </c>
      <c r="CC58" s="12">
        <f t="shared" si="69"/>
        <v>0.0437582379412893</v>
      </c>
      <c r="CD58" s="12">
        <f t="shared" si="69"/>
        <v>0.04207946550058317</v>
      </c>
    </row>
    <row r="59" spans="1:82" ht="12.75">
      <c r="A59" t="s">
        <v>26</v>
      </c>
      <c r="C59">
        <f aca="true" t="shared" si="70" ref="C59:AH59">IF(C58&gt;C57,1,0)</f>
        <v>0</v>
      </c>
      <c r="D59">
        <f t="shared" si="70"/>
        <v>1</v>
      </c>
      <c r="E59">
        <f t="shared" si="70"/>
        <v>1</v>
      </c>
      <c r="F59">
        <f t="shared" si="70"/>
        <v>1</v>
      </c>
      <c r="G59">
        <f t="shared" si="70"/>
        <v>1</v>
      </c>
      <c r="H59">
        <f t="shared" si="70"/>
        <v>1</v>
      </c>
      <c r="I59">
        <f t="shared" si="70"/>
        <v>1</v>
      </c>
      <c r="J59">
        <f t="shared" si="70"/>
        <v>1</v>
      </c>
      <c r="K59">
        <f t="shared" si="70"/>
        <v>1</v>
      </c>
      <c r="L59">
        <f t="shared" si="70"/>
        <v>1</v>
      </c>
      <c r="M59">
        <f t="shared" si="70"/>
        <v>1</v>
      </c>
      <c r="N59">
        <f t="shared" si="70"/>
        <v>1</v>
      </c>
      <c r="O59">
        <f t="shared" si="70"/>
        <v>1</v>
      </c>
      <c r="P59">
        <f t="shared" si="70"/>
        <v>1</v>
      </c>
      <c r="Q59">
        <f t="shared" si="70"/>
        <v>1</v>
      </c>
      <c r="R59">
        <f t="shared" si="70"/>
        <v>1</v>
      </c>
      <c r="S59">
        <f t="shared" si="70"/>
        <v>1</v>
      </c>
      <c r="T59">
        <f t="shared" si="70"/>
        <v>1</v>
      </c>
      <c r="U59">
        <f t="shared" si="70"/>
        <v>1</v>
      </c>
      <c r="V59">
        <f t="shared" si="70"/>
        <v>1</v>
      </c>
      <c r="W59">
        <f t="shared" si="70"/>
        <v>1</v>
      </c>
      <c r="X59">
        <f t="shared" si="70"/>
        <v>1</v>
      </c>
      <c r="Y59">
        <f t="shared" si="70"/>
        <v>1</v>
      </c>
      <c r="Z59">
        <f t="shared" si="70"/>
        <v>1</v>
      </c>
      <c r="AA59">
        <f t="shared" si="70"/>
        <v>1</v>
      </c>
      <c r="AB59">
        <f t="shared" si="70"/>
        <v>1</v>
      </c>
      <c r="AC59">
        <f t="shared" si="70"/>
        <v>1</v>
      </c>
      <c r="AD59">
        <f t="shared" si="70"/>
        <v>1</v>
      </c>
      <c r="AE59">
        <f t="shared" si="70"/>
        <v>1</v>
      </c>
      <c r="AF59">
        <f t="shared" si="70"/>
        <v>1</v>
      </c>
      <c r="AG59">
        <f t="shared" si="70"/>
        <v>1</v>
      </c>
      <c r="AH59">
        <f t="shared" si="70"/>
        <v>1</v>
      </c>
      <c r="AI59">
        <f aca="true" t="shared" si="71" ref="AI59:AZ59">IF(AI58&gt;AI57,1,0)</f>
        <v>0</v>
      </c>
      <c r="AJ59">
        <f t="shared" si="71"/>
        <v>0</v>
      </c>
      <c r="AK59">
        <f t="shared" si="71"/>
        <v>0</v>
      </c>
      <c r="AL59">
        <f t="shared" si="71"/>
        <v>0</v>
      </c>
      <c r="AM59">
        <f t="shared" si="71"/>
        <v>0</v>
      </c>
      <c r="AN59">
        <f t="shared" si="71"/>
        <v>0</v>
      </c>
      <c r="AO59">
        <f t="shared" si="71"/>
        <v>0</v>
      </c>
      <c r="AP59">
        <f t="shared" si="71"/>
        <v>0</v>
      </c>
      <c r="AQ59">
        <f t="shared" si="71"/>
        <v>0</v>
      </c>
      <c r="AR59">
        <f t="shared" si="71"/>
        <v>0</v>
      </c>
      <c r="AS59">
        <f t="shared" si="71"/>
        <v>0</v>
      </c>
      <c r="AT59">
        <f t="shared" si="71"/>
        <v>0</v>
      </c>
      <c r="AU59">
        <f t="shared" si="71"/>
        <v>0</v>
      </c>
      <c r="AV59">
        <f t="shared" si="71"/>
        <v>0</v>
      </c>
      <c r="AW59">
        <f t="shared" si="71"/>
        <v>0</v>
      </c>
      <c r="AX59">
        <f t="shared" si="71"/>
        <v>0</v>
      </c>
      <c r="AY59">
        <f t="shared" si="71"/>
        <v>0</v>
      </c>
      <c r="AZ59">
        <f t="shared" si="71"/>
        <v>0</v>
      </c>
      <c r="BA59">
        <f aca="true" t="shared" si="72" ref="BA59:CD59">IF(BA58&gt;BA57,1,0)</f>
        <v>0</v>
      </c>
      <c r="BB59">
        <f t="shared" si="72"/>
        <v>0</v>
      </c>
      <c r="BC59">
        <f t="shared" si="72"/>
        <v>0</v>
      </c>
      <c r="BD59">
        <f t="shared" si="72"/>
        <v>0</v>
      </c>
      <c r="BE59">
        <f t="shared" si="72"/>
        <v>0</v>
      </c>
      <c r="BF59">
        <f t="shared" si="72"/>
        <v>0</v>
      </c>
      <c r="BG59">
        <f t="shared" si="72"/>
        <v>1</v>
      </c>
      <c r="BH59">
        <f t="shared" si="72"/>
        <v>1</v>
      </c>
      <c r="BI59">
        <f t="shared" si="72"/>
        <v>1</v>
      </c>
      <c r="BJ59">
        <f t="shared" si="72"/>
        <v>1</v>
      </c>
      <c r="BK59">
        <f t="shared" si="72"/>
        <v>1</v>
      </c>
      <c r="BL59">
        <f t="shared" si="72"/>
        <v>1</v>
      </c>
      <c r="BM59">
        <f t="shared" si="72"/>
        <v>1</v>
      </c>
      <c r="BN59">
        <f t="shared" si="72"/>
        <v>1</v>
      </c>
      <c r="BO59">
        <f t="shared" si="72"/>
        <v>1</v>
      </c>
      <c r="BP59">
        <f t="shared" si="72"/>
        <v>1</v>
      </c>
      <c r="BQ59">
        <f t="shared" si="72"/>
        <v>1</v>
      </c>
      <c r="BR59">
        <f t="shared" si="72"/>
        <v>1</v>
      </c>
      <c r="BS59">
        <f t="shared" si="72"/>
        <v>1</v>
      </c>
      <c r="BT59">
        <f t="shared" si="72"/>
        <v>1</v>
      </c>
      <c r="BU59">
        <f t="shared" si="72"/>
        <v>1</v>
      </c>
      <c r="BV59">
        <f t="shared" si="72"/>
        <v>1</v>
      </c>
      <c r="BW59">
        <f t="shared" si="72"/>
        <v>1</v>
      </c>
      <c r="BX59">
        <f t="shared" si="72"/>
        <v>1</v>
      </c>
      <c r="BY59">
        <f t="shared" si="72"/>
        <v>1</v>
      </c>
      <c r="BZ59">
        <f t="shared" si="72"/>
        <v>1</v>
      </c>
      <c r="CA59">
        <f t="shared" si="72"/>
        <v>1</v>
      </c>
      <c r="CB59">
        <f t="shared" si="72"/>
        <v>1</v>
      </c>
      <c r="CC59">
        <f t="shared" si="72"/>
        <v>1</v>
      </c>
      <c r="CD59">
        <f t="shared" si="72"/>
        <v>1</v>
      </c>
    </row>
    <row r="60" spans="1:82" ht="12.75">
      <c r="A60" t="s">
        <v>74</v>
      </c>
      <c r="C60" s="7">
        <f>C55-v2BaseRevenue</f>
        <v>0.37109375</v>
      </c>
      <c r="D60" s="7">
        <f aca="true" t="shared" si="73" ref="D60:BO60">D55-v2BaseRevenue</f>
        <v>0.9977694655299274</v>
      </c>
      <c r="E60" s="7">
        <f t="shared" si="73"/>
        <v>1.87193201350361</v>
      </c>
      <c r="F60" s="7">
        <f t="shared" si="73"/>
        <v>2.9850317442604677</v>
      </c>
      <c r="G60" s="7">
        <f t="shared" si="73"/>
        <v>4.328144020910742</v>
      </c>
      <c r="H60" s="7">
        <f t="shared" si="73"/>
        <v>5.89203330953228</v>
      </c>
      <c r="I60" s="7">
        <f t="shared" si="73"/>
        <v>7.667203918068083</v>
      </c>
      <c r="J60" s="7">
        <f t="shared" si="73"/>
        <v>9.643939227916576</v>
      </c>
      <c r="K60" s="7">
        <f t="shared" si="73"/>
        <v>11.812331053410674</v>
      </c>
      <c r="L60" s="7">
        <f t="shared" si="73"/>
        <v>14.162300586480086</v>
      </c>
      <c r="M60" s="7">
        <f t="shared" si="73"/>
        <v>16.683612233078264</v>
      </c>
      <c r="N60" s="7">
        <f t="shared" si="73"/>
        <v>19.365881521124223</v>
      </c>
      <c r="O60" s="7">
        <f t="shared" si="73"/>
        <v>22.19857815377523</v>
      </c>
      <c r="P60" s="7">
        <f t="shared" si="73"/>
        <v>25.17102519408313</v>
      </c>
      <c r="Q60" s="7">
        <f t="shared" si="73"/>
        <v>28.272395294974544</v>
      </c>
      <c r="R60" s="7">
        <f t="shared" si="73"/>
        <v>31.491704829661586</v>
      </c>
      <c r="S60" s="7">
        <f t="shared" si="73"/>
        <v>34.8178067297775</v>
      </c>
      <c r="T60" s="7">
        <f t="shared" si="73"/>
        <v>38.23938279954061</v>
      </c>
      <c r="U60" s="7">
        <f t="shared" si="73"/>
        <v>41.744936241932166</v>
      </c>
      <c r="V60" s="7">
        <f t="shared" si="73"/>
        <v>45.32278510508101</v>
      </c>
      <c r="W60" s="7">
        <f t="shared" si="73"/>
        <v>48.961057331643644</v>
      </c>
      <c r="X60" s="7">
        <f t="shared" si="73"/>
        <v>52.600391756146564</v>
      </c>
      <c r="Y60" s="7">
        <f t="shared" si="73"/>
        <v>56.1931589047891</v>
      </c>
      <c r="Z60" s="7">
        <f t="shared" si="73"/>
        <v>59.7018817267477</v>
      </c>
      <c r="AA60" s="7">
        <f t="shared" si="73"/>
        <v>63.09785795196697</v>
      </c>
      <c r="AB60" s="7">
        <f t="shared" si="73"/>
        <v>66.35995748518067</v>
      </c>
      <c r="AC60" s="7">
        <f t="shared" si="73"/>
        <v>69.47357156545308</v>
      </c>
      <c r="AD60" s="7">
        <f t="shared" si="73"/>
        <v>72.42969333965985</v>
      </c>
      <c r="AE60" s="7">
        <f t="shared" si="73"/>
        <v>75.22411206992805</v>
      </c>
      <c r="AF60" s="7">
        <f t="shared" si="73"/>
        <v>77.85670546525742</v>
      </c>
      <c r="AG60" s="7">
        <f t="shared" si="73"/>
        <v>80.33081663639496</v>
      </c>
      <c r="AH60" s="7">
        <f t="shared" si="73"/>
        <v>82.65270395513244</v>
      </c>
      <c r="AI60" s="7">
        <f t="shared" si="73"/>
        <v>84.83105368420806</v>
      </c>
      <c r="AJ60" s="7">
        <f t="shared" si="73"/>
        <v>86.87654665710048</v>
      </c>
      <c r="AK60" s="7">
        <f t="shared" si="73"/>
        <v>88.80147154934437</v>
      </c>
      <c r="AL60" s="7">
        <f t="shared" si="73"/>
        <v>90.61937841201984</v>
      </c>
      <c r="AM60" s="7">
        <f t="shared" si="73"/>
        <v>92.34476714791836</v>
      </c>
      <c r="AN60" s="7">
        <f t="shared" si="73"/>
        <v>93.99280651278511</v>
      </c>
      <c r="AO60" s="7">
        <f t="shared" si="73"/>
        <v>95.57908002662069</v>
      </c>
      <c r="AP60" s="7">
        <f t="shared" si="73"/>
        <v>97.11935588980228</v>
      </c>
      <c r="AQ60" s="7">
        <f t="shared" si="73"/>
        <v>98.62937862049617</v>
      </c>
      <c r="AR60" s="7">
        <f t="shared" si="73"/>
        <v>100.1246806669416</v>
      </c>
      <c r="AS60" s="7">
        <f t="shared" si="73"/>
        <v>101.6204127032749</v>
      </c>
      <c r="AT60" s="7">
        <f t="shared" si="73"/>
        <v>103.13119169283294</v>
      </c>
      <c r="AU60" s="7">
        <f t="shared" si="73"/>
        <v>104.6709661005329</v>
      </c>
      <c r="AV60" s="7">
        <f t="shared" si="73"/>
        <v>106.25289785861676</v>
      </c>
      <c r="AW60" s="7">
        <f t="shared" si="73"/>
        <v>107.88926084116588</v>
      </c>
      <c r="AX60" s="7">
        <f t="shared" si="73"/>
        <v>109.5913556867589</v>
      </c>
      <c r="AY60" s="7">
        <f t="shared" si="73"/>
        <v>111.36944083107474</v>
      </c>
      <c r="AZ60" s="7">
        <f t="shared" si="73"/>
        <v>113.2326795789885</v>
      </c>
      <c r="BA60" s="7">
        <f t="shared" si="73"/>
        <v>115.18910296683899</v>
      </c>
      <c r="BB60" s="7">
        <f t="shared" si="73"/>
        <v>117.24558804914437</v>
      </c>
      <c r="BC60" s="7">
        <f t="shared" si="73"/>
        <v>119.40785109998592</v>
      </c>
      <c r="BD60" s="7">
        <f t="shared" si="73"/>
        <v>121.68045505785614</v>
      </c>
      <c r="BE60" s="7">
        <f t="shared" si="73"/>
        <v>124.06683037431429</v>
      </c>
      <c r="BF60" s="7">
        <f t="shared" si="73"/>
        <v>126.56930826124926</v>
      </c>
      <c r="BG60" s="7">
        <f t="shared" si="73"/>
        <v>129.18916517805255</v>
      </c>
      <c r="BH60" s="7">
        <f t="shared" si="73"/>
        <v>131.92667726652405</v>
      </c>
      <c r="BI60" s="7">
        <f t="shared" si="73"/>
        <v>134.78118333433758</v>
      </c>
      <c r="BJ60" s="7">
        <f t="shared" si="73"/>
        <v>137.75115491216593</v>
      </c>
      <c r="BK60" s="7">
        <f t="shared" si="73"/>
        <v>140.8342718680525</v>
      </c>
      <c r="BL60" s="7">
        <f t="shared" si="73"/>
        <v>144.02160874623354</v>
      </c>
      <c r="BM60" s="7">
        <f t="shared" si="73"/>
        <v>147.30193749940403</v>
      </c>
      <c r="BN60" s="7">
        <f t="shared" si="73"/>
        <v>150.66242446420938</v>
      </c>
      <c r="BO60" s="7">
        <f t="shared" si="73"/>
        <v>154.08921512734017</v>
      </c>
      <c r="BP60" s="7">
        <f aca="true" t="shared" si="74" ref="BP60:CD60">BP55-v2BaseRevenue</f>
        <v>157.5679199112585</v>
      </c>
      <c r="BQ60" s="7">
        <f t="shared" si="74"/>
        <v>161.08401291315693</v>
      </c>
      <c r="BR60" s="7">
        <f t="shared" si="74"/>
        <v>164.62315438355023</v>
      </c>
      <c r="BS60" s="7">
        <f t="shared" si="74"/>
        <v>168.17144670384874</v>
      </c>
      <c r="BT60" s="7">
        <f t="shared" si="74"/>
        <v>171.71563269289965</v>
      </c>
      <c r="BU60" s="7">
        <f t="shared" si="74"/>
        <v>175.24324422333746</v>
      </c>
      <c r="BV60" s="7">
        <f t="shared" si="74"/>
        <v>178.74270834640316</v>
      </c>
      <c r="BW60" s="7">
        <f t="shared" si="74"/>
        <v>182.2034173989826</v>
      </c>
      <c r="BX60" s="7">
        <f t="shared" si="74"/>
        <v>185.61576889210937</v>
      </c>
      <c r="BY60" s="7">
        <f t="shared" si="74"/>
        <v>188.9711803514444</v>
      </c>
      <c r="BZ60" s="7">
        <f t="shared" si="74"/>
        <v>192.2620836942632</v>
      </c>
      <c r="CA60" s="7">
        <f t="shared" si="74"/>
        <v>195.4819031823912</v>
      </c>
      <c r="CB60" s="7">
        <f t="shared" si="74"/>
        <v>198.6250204851782</v>
      </c>
      <c r="CC60" s="7">
        <f t="shared" si="74"/>
        <v>201.68672992023158</v>
      </c>
      <c r="CD60" s="7">
        <f t="shared" si="74"/>
        <v>204.66318651161316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0">
      <selection activeCell="D18" sqref="D18"/>
    </sheetView>
  </sheetViews>
  <sheetFormatPr defaultColWidth="9.140625" defaultRowHeight="12.75"/>
  <cols>
    <col min="2" max="2" width="9.28125" style="0" bestFit="1" customWidth="1"/>
  </cols>
  <sheetData>
    <row r="1" ht="12.75">
      <c r="A1" t="s">
        <v>86</v>
      </c>
    </row>
    <row r="2" spans="1:2" ht="12.75">
      <c r="A2" t="s">
        <v>60</v>
      </c>
      <c r="B2" s="1">
        <v>0.2</v>
      </c>
    </row>
    <row r="3" spans="1:2" ht="12.75">
      <c r="A3" t="s">
        <v>61</v>
      </c>
      <c r="B3" s="1">
        <v>0.1</v>
      </c>
    </row>
    <row r="4" spans="1:2" ht="12.75">
      <c r="A4" t="s">
        <v>62</v>
      </c>
      <c r="B4" s="1">
        <v>0.05</v>
      </c>
    </row>
    <row r="5" spans="1:2" ht="12.75">
      <c r="A5" t="s">
        <v>64</v>
      </c>
      <c r="B5" s="14">
        <v>0.025</v>
      </c>
    </row>
    <row r="6" spans="1:2" ht="12.75">
      <c r="A6" t="s">
        <v>63</v>
      </c>
      <c r="B6" s="1">
        <v>0</v>
      </c>
    </row>
    <row r="7" ht="12.75">
      <c r="C7" s="27"/>
    </row>
    <row r="8" spans="1:2" ht="12.75">
      <c r="A8" t="s">
        <v>3</v>
      </c>
      <c r="B8" t="s">
        <v>87</v>
      </c>
    </row>
    <row r="10" spans="1:2" ht="12.75">
      <c r="A10" t="s">
        <v>65</v>
      </c>
      <c r="B10" t="s">
        <v>66</v>
      </c>
    </row>
    <row r="11" spans="1:2" ht="12.75">
      <c r="A11">
        <v>25</v>
      </c>
      <c r="B11" s="15">
        <f>MAX(-(20%/400)*A11+25%,0%)</f>
        <v>0.2375</v>
      </c>
    </row>
    <row r="12" spans="1:2" ht="12.75">
      <c r="A12">
        <f>A11+25</f>
        <v>50</v>
      </c>
      <c r="B12" s="15">
        <f aca="true" t="shared" si="0" ref="B12:B37">MAX(-(20%/400)*A12+25%,0%)</f>
        <v>0.225</v>
      </c>
    </row>
    <row r="13" spans="1:2" ht="12.75">
      <c r="A13">
        <f aca="true" t="shared" si="1" ref="A13:A37">A12+25</f>
        <v>75</v>
      </c>
      <c r="B13" s="15">
        <f t="shared" si="0"/>
        <v>0.2125</v>
      </c>
    </row>
    <row r="14" spans="1:2" ht="12.75">
      <c r="A14">
        <f t="shared" si="1"/>
        <v>100</v>
      </c>
      <c r="B14" s="15">
        <f t="shared" si="0"/>
        <v>0.2</v>
      </c>
    </row>
    <row r="15" spans="1:2" ht="12.75">
      <c r="A15">
        <f t="shared" si="1"/>
        <v>125</v>
      </c>
      <c r="B15" s="15">
        <f t="shared" si="0"/>
        <v>0.1875</v>
      </c>
    </row>
    <row r="16" spans="1:2" ht="12.75">
      <c r="A16">
        <f t="shared" si="1"/>
        <v>150</v>
      </c>
      <c r="B16" s="15">
        <f t="shared" si="0"/>
        <v>0.175</v>
      </c>
    </row>
    <row r="17" spans="1:2" ht="12.75">
      <c r="A17">
        <f t="shared" si="1"/>
        <v>175</v>
      </c>
      <c r="B17" s="15">
        <f t="shared" si="0"/>
        <v>0.16249999999999998</v>
      </c>
    </row>
    <row r="18" spans="1:2" ht="12.75">
      <c r="A18">
        <f t="shared" si="1"/>
        <v>200</v>
      </c>
      <c r="B18" s="15">
        <f t="shared" si="0"/>
        <v>0.15</v>
      </c>
    </row>
    <row r="19" spans="1:2" ht="12.75">
      <c r="A19">
        <f t="shared" si="1"/>
        <v>225</v>
      </c>
      <c r="B19" s="15">
        <f t="shared" si="0"/>
        <v>0.1375</v>
      </c>
    </row>
    <row r="20" spans="1:2" ht="12.75">
      <c r="A20">
        <f t="shared" si="1"/>
        <v>250</v>
      </c>
      <c r="B20" s="15">
        <f t="shared" si="0"/>
        <v>0.125</v>
      </c>
    </row>
    <row r="21" spans="1:2" ht="12.75">
      <c r="A21">
        <f t="shared" si="1"/>
        <v>275</v>
      </c>
      <c r="B21" s="15">
        <f t="shared" si="0"/>
        <v>0.11249999999999999</v>
      </c>
    </row>
    <row r="22" spans="1:2" ht="12.75">
      <c r="A22">
        <f t="shared" si="1"/>
        <v>300</v>
      </c>
      <c r="B22" s="15">
        <f t="shared" si="0"/>
        <v>0.1</v>
      </c>
    </row>
    <row r="23" spans="1:2" ht="12.75">
      <c r="A23">
        <f t="shared" si="1"/>
        <v>325</v>
      </c>
      <c r="B23" s="15">
        <f t="shared" si="0"/>
        <v>0.0875</v>
      </c>
    </row>
    <row r="24" spans="1:2" ht="12.75">
      <c r="A24">
        <f t="shared" si="1"/>
        <v>350</v>
      </c>
      <c r="B24" s="15">
        <f t="shared" si="0"/>
        <v>0.07499999999999998</v>
      </c>
    </row>
    <row r="25" spans="1:2" ht="12.75">
      <c r="A25">
        <f t="shared" si="1"/>
        <v>375</v>
      </c>
      <c r="B25" s="15">
        <f t="shared" si="0"/>
        <v>0.0625</v>
      </c>
    </row>
    <row r="26" spans="1:2" ht="12.75">
      <c r="A26">
        <f t="shared" si="1"/>
        <v>400</v>
      </c>
      <c r="B26" s="15">
        <f t="shared" si="0"/>
        <v>0.04999999999999999</v>
      </c>
    </row>
    <row r="27" spans="1:2" ht="12.75">
      <c r="A27">
        <f t="shared" si="1"/>
        <v>425</v>
      </c>
      <c r="B27" s="15">
        <f t="shared" si="0"/>
        <v>0.037500000000000006</v>
      </c>
    </row>
    <row r="28" spans="1:2" ht="12.75">
      <c r="A28">
        <f t="shared" si="1"/>
        <v>450</v>
      </c>
      <c r="B28" s="15">
        <f t="shared" si="0"/>
        <v>0.024999999999999994</v>
      </c>
    </row>
    <row r="29" spans="1:2" ht="12.75">
      <c r="A29">
        <f t="shared" si="1"/>
        <v>475</v>
      </c>
      <c r="B29" s="15">
        <f t="shared" si="0"/>
        <v>0.012499999999999983</v>
      </c>
    </row>
    <row r="30" spans="1:2" ht="12.75">
      <c r="A30">
        <f t="shared" si="1"/>
        <v>500</v>
      </c>
      <c r="B30" s="15">
        <f t="shared" si="0"/>
        <v>0</v>
      </c>
    </row>
    <row r="31" spans="1:2" ht="12.75">
      <c r="A31">
        <f t="shared" si="1"/>
        <v>525</v>
      </c>
      <c r="B31" s="15">
        <f t="shared" si="0"/>
        <v>0</v>
      </c>
    </row>
    <row r="32" spans="1:2" ht="12.75">
      <c r="A32">
        <f t="shared" si="1"/>
        <v>550</v>
      </c>
      <c r="B32" s="15">
        <f t="shared" si="0"/>
        <v>0</v>
      </c>
    </row>
    <row r="33" spans="1:2" ht="12.75">
      <c r="A33">
        <f t="shared" si="1"/>
        <v>575</v>
      </c>
      <c r="B33" s="15">
        <f t="shared" si="0"/>
        <v>0</v>
      </c>
    </row>
    <row r="34" spans="1:2" ht="12.75">
      <c r="A34">
        <f t="shared" si="1"/>
        <v>600</v>
      </c>
      <c r="B34" s="15">
        <f t="shared" si="0"/>
        <v>0</v>
      </c>
    </row>
    <row r="35" spans="1:2" ht="12.75">
      <c r="A35">
        <f t="shared" si="1"/>
        <v>625</v>
      </c>
      <c r="B35" s="15">
        <f t="shared" si="0"/>
        <v>0</v>
      </c>
    </row>
    <row r="36" spans="1:2" ht="12.75">
      <c r="A36">
        <f t="shared" si="1"/>
        <v>650</v>
      </c>
      <c r="B36" s="15">
        <f t="shared" si="0"/>
        <v>0</v>
      </c>
    </row>
    <row r="37" spans="1:2" ht="12.75">
      <c r="A37">
        <f t="shared" si="1"/>
        <v>675</v>
      </c>
      <c r="B37" s="15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B6" sqref="B6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15.7109375" style="0" customWidth="1"/>
  </cols>
  <sheetData>
    <row r="1" spans="1:3" ht="12.75">
      <c r="A1" t="s">
        <v>58</v>
      </c>
      <c r="B1" s="30">
        <v>7</v>
      </c>
      <c r="C1" t="s">
        <v>59</v>
      </c>
    </row>
    <row r="2" spans="1:3" ht="12.75">
      <c r="A2" t="s">
        <v>70</v>
      </c>
      <c r="B2" s="31">
        <v>0.1</v>
      </c>
      <c r="C2" t="s">
        <v>56</v>
      </c>
    </row>
    <row r="3" spans="1:3" ht="12.75">
      <c r="A3" t="s">
        <v>71</v>
      </c>
      <c r="B3" s="30">
        <v>2</v>
      </c>
      <c r="C3" t="s">
        <v>59</v>
      </c>
    </row>
    <row r="4" spans="1:2" ht="12.75">
      <c r="A4" t="s">
        <v>73</v>
      </c>
      <c r="B4" s="32">
        <v>5</v>
      </c>
    </row>
    <row r="5" spans="1:2" ht="12.75">
      <c r="A5" t="s">
        <v>75</v>
      </c>
      <c r="B5" s="11">
        <f>SUM('v2 Main'!C60:CD60)</f>
        <v>7675.972703657801</v>
      </c>
    </row>
    <row r="6" spans="1:2" ht="12.75">
      <c r="A6" t="s">
        <v>25</v>
      </c>
      <c r="B6" s="12">
        <f>SUM('v1 Main'!C63:AZ63)/50</f>
        <v>0.88</v>
      </c>
    </row>
    <row r="7" ht="12.75">
      <c r="B7" s="9"/>
    </row>
    <row r="18" ht="13.5" customHeight="1"/>
    <row r="19" ht="12.75">
      <c r="C19" s="12"/>
    </row>
    <row r="20" ht="12.75">
      <c r="C20" s="12"/>
    </row>
    <row r="21" ht="12.75">
      <c r="C21" s="12"/>
    </row>
    <row r="29" ht="12.75">
      <c r="H29">
        <v>4</v>
      </c>
    </row>
    <row r="34" spans="1:3" ht="38.25">
      <c r="A34" s="17" t="s">
        <v>68</v>
      </c>
      <c r="B34" s="17" t="s">
        <v>81</v>
      </c>
      <c r="C34" s="17" t="s">
        <v>69</v>
      </c>
    </row>
    <row r="35" spans="1:3" ht="12.75">
      <c r="A35" s="22">
        <v>1</v>
      </c>
      <c r="B35" s="24">
        <v>6043</v>
      </c>
      <c r="C35" s="23">
        <f aca="true" t="shared" si="0" ref="C35:C41">B35/$B$36-1</f>
        <v>-0.015156453715775786</v>
      </c>
    </row>
    <row r="36" spans="1:3" ht="12.75">
      <c r="A36" s="22">
        <v>3</v>
      </c>
      <c r="B36" s="24">
        <v>6136</v>
      </c>
      <c r="C36" s="23">
        <f t="shared" si="0"/>
        <v>0</v>
      </c>
    </row>
    <row r="37" spans="1:3" ht="12.75">
      <c r="A37" s="22">
        <v>5</v>
      </c>
      <c r="B37" s="25">
        <v>6362</v>
      </c>
      <c r="C37" s="23">
        <f t="shared" si="0"/>
        <v>0.03683181225554111</v>
      </c>
    </row>
    <row r="38" spans="1:3" ht="12.75">
      <c r="A38" s="22">
        <v>7</v>
      </c>
      <c r="B38" s="25">
        <v>6565</v>
      </c>
      <c r="C38" s="23">
        <f t="shared" si="0"/>
        <v>0.06991525423728806</v>
      </c>
    </row>
    <row r="39" spans="1:3" ht="12.75">
      <c r="A39" s="22">
        <v>9</v>
      </c>
      <c r="B39" s="24">
        <v>6641</v>
      </c>
      <c r="C39" s="23">
        <f t="shared" si="0"/>
        <v>0.08230117340286824</v>
      </c>
    </row>
    <row r="40" spans="1:3" ht="12.75">
      <c r="A40" s="22">
        <v>11</v>
      </c>
      <c r="B40" s="24">
        <v>6469</v>
      </c>
      <c r="C40" s="23">
        <f t="shared" si="0"/>
        <v>0.05426988265971322</v>
      </c>
    </row>
    <row r="41" spans="1:3" ht="12.75">
      <c r="A41" s="22">
        <v>13</v>
      </c>
      <c r="B41" s="24">
        <v>6387</v>
      </c>
      <c r="C41" s="23">
        <f t="shared" si="0"/>
        <v>0.040906127770534484</v>
      </c>
    </row>
    <row r="42" spans="2:3" ht="12.75">
      <c r="B42" s="4"/>
      <c r="C42" s="2"/>
    </row>
    <row r="43" spans="1:3" ht="38.25">
      <c r="A43" s="17" t="s">
        <v>82</v>
      </c>
      <c r="B43" s="17" t="s">
        <v>81</v>
      </c>
      <c r="C43" s="17" t="s">
        <v>69</v>
      </c>
    </row>
    <row r="44" spans="1:6" ht="12.75">
      <c r="A44" s="26">
        <v>0.05</v>
      </c>
      <c r="B44" s="11">
        <v>6136</v>
      </c>
      <c r="C44" s="2">
        <f>B44/$B$44-1</f>
        <v>0</v>
      </c>
      <c r="F44" s="10"/>
    </row>
    <row r="45" spans="1:3" ht="12.75">
      <c r="A45" s="26">
        <v>0.075</v>
      </c>
      <c r="B45" s="4">
        <v>6340</v>
      </c>
      <c r="C45" s="2">
        <f>B45/$B$44-1</f>
        <v>0.033246414602346785</v>
      </c>
    </row>
    <row r="46" spans="1:3" ht="12.75">
      <c r="A46" s="26">
        <v>0.1</v>
      </c>
      <c r="B46" s="4">
        <v>6523</v>
      </c>
      <c r="C46" s="2">
        <f>B46/$B$44-1</f>
        <v>0.06307040417209908</v>
      </c>
    </row>
    <row r="47" spans="1:3" ht="12.75">
      <c r="A47" s="26">
        <v>0.125</v>
      </c>
      <c r="B47" s="4">
        <v>6677</v>
      </c>
      <c r="C47" s="2">
        <f>B47/$B$44-1</f>
        <v>0.08816818774445889</v>
      </c>
    </row>
    <row r="48" spans="1:3" ht="12.75">
      <c r="A48" s="26">
        <v>0.15</v>
      </c>
      <c r="B48" s="4">
        <v>6799</v>
      </c>
      <c r="C48" s="2">
        <f>B48/$B$44-1</f>
        <v>0.10805084745762716</v>
      </c>
    </row>
    <row r="50" spans="1:3" ht="38.25">
      <c r="A50" s="17" t="s">
        <v>71</v>
      </c>
      <c r="B50" s="17" t="s">
        <v>81</v>
      </c>
      <c r="C50" s="17" t="s">
        <v>69</v>
      </c>
    </row>
    <row r="51" spans="1:3" ht="12.75">
      <c r="A51" s="4">
        <v>5</v>
      </c>
      <c r="B51" s="4">
        <v>4861</v>
      </c>
      <c r="C51" s="2">
        <f>B51/$B$53-1</f>
        <v>-0.20779009126466752</v>
      </c>
    </row>
    <row r="52" spans="1:3" ht="12.75">
      <c r="A52" s="4">
        <v>4</v>
      </c>
      <c r="B52" s="4">
        <v>5482</v>
      </c>
      <c r="C52" s="2">
        <f>B52/$B$53-1</f>
        <v>-0.10658409387222945</v>
      </c>
    </row>
    <row r="53" spans="1:3" ht="12.75">
      <c r="A53" s="4">
        <v>3</v>
      </c>
      <c r="B53" s="4">
        <v>6136</v>
      </c>
      <c r="C53" s="2">
        <f>B53/$B$53-1</f>
        <v>0</v>
      </c>
    </row>
    <row r="54" spans="1:3" ht="12.75">
      <c r="A54" s="4">
        <v>2</v>
      </c>
      <c r="B54" s="4">
        <v>6810</v>
      </c>
      <c r="C54" s="2">
        <f>B54/$B$53-1</f>
        <v>0.10984354628422421</v>
      </c>
    </row>
    <row r="55" spans="1:3" ht="12.75">
      <c r="A55" s="4">
        <v>1</v>
      </c>
      <c r="B55" s="4">
        <v>7503</v>
      </c>
      <c r="C55" s="2">
        <f>B55/$B$53-1</f>
        <v>0.22278357235984347</v>
      </c>
    </row>
    <row r="62" spans="1:3" ht="12.75">
      <c r="A62" s="4"/>
      <c r="B62" s="4"/>
      <c r="C62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1:B51"/>
  <sheetViews>
    <sheetView zoomScale="125" zoomScaleNormal="125" workbookViewId="0" topLeftCell="A28">
      <selection activeCell="B51" sqref="B51"/>
    </sheetView>
  </sheetViews>
  <sheetFormatPr defaultColWidth="9.140625" defaultRowHeight="12.75"/>
  <sheetData>
    <row r="51" ht="20.25">
      <c r="B51" s="29" t="s">
        <v>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9:B49"/>
  <sheetViews>
    <sheetView zoomScale="125" zoomScaleNormal="125" workbookViewId="0" topLeftCell="A1">
      <selection activeCell="P15" sqref="A1:IV16384"/>
    </sheetView>
  </sheetViews>
  <sheetFormatPr defaultColWidth="9.140625" defaultRowHeight="12.75"/>
  <sheetData>
    <row r="49" ht="20.25">
      <c r="B49" s="29" t="s">
        <v>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212026075</dc:creator>
  <cp:keywords/>
  <dc:description/>
  <cp:lastModifiedBy>212026075</cp:lastModifiedBy>
  <dcterms:created xsi:type="dcterms:W3CDTF">2010-12-24T21:49:12Z</dcterms:created>
  <dcterms:modified xsi:type="dcterms:W3CDTF">2011-01-03T21:12:30Z</dcterms:modified>
  <cp:category/>
  <cp:version/>
  <cp:contentType/>
  <cp:contentStatus/>
</cp:coreProperties>
</file>